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20" yWindow="65456" windowWidth="25460" windowHeight="21720" activeTab="0"/>
  </bookViews>
  <sheets>
    <sheet name="SFSYR2011スクラッチシート" sheetId="1" r:id="rId1"/>
  </sheets>
  <definedNames>
    <definedName name="_xlnm.Print_Area" localSheetId="0">'SFSYR2011スクラッチシート'!$A$1:$P$31</definedName>
  </definedNames>
  <calcPr fullCalcOnLoad="1"/>
</workbook>
</file>

<file path=xl/sharedStrings.xml><?xml version="1.0" encoding="utf-8"?>
<sst xmlns="http://schemas.openxmlformats.org/spreadsheetml/2006/main" count="79" uniqueCount="75">
  <si>
    <t>QUETEFEEK</t>
  </si>
  <si>
    <t>FELLOWS</t>
  </si>
  <si>
    <t>LuckyLady VIII</t>
  </si>
  <si>
    <t>1122TREKKEE</t>
  </si>
  <si>
    <t>2時間</t>
  </si>
  <si>
    <t>melody</t>
  </si>
  <si>
    <t>YAMAHA25-MarkII</t>
  </si>
  <si>
    <t>他艇との差</t>
  </si>
  <si>
    <t>2時間30分</t>
  </si>
  <si>
    <t>3時間</t>
  </si>
  <si>
    <t>3時間30分</t>
  </si>
  <si>
    <t>4時間</t>
  </si>
  <si>
    <t>自艇のTCF</t>
  </si>
  <si>
    <t>レース所要時間</t>
  </si>
  <si>
    <t>修正CT早見表（単位：秒）</t>
  </si>
  <si>
    <t>4時間30分</t>
  </si>
  <si>
    <t>5時間</t>
  </si>
  <si>
    <t>簡易スクラッチシート</t>
  </si>
  <si>
    <t>任意秒</t>
  </si>
  <si>
    <t>WINGS-III</t>
  </si>
  <si>
    <t>Ben First 32s5</t>
  </si>
  <si>
    <t>TCF</t>
  </si>
  <si>
    <t>TURTLE 6</t>
  </si>
  <si>
    <t>ILC 40 Farr</t>
  </si>
  <si>
    <t>TIBURON</t>
  </si>
  <si>
    <t>Salona 37</t>
  </si>
  <si>
    <t>Melges32</t>
  </si>
  <si>
    <t>ADONIS</t>
  </si>
  <si>
    <t>Sail No.</t>
  </si>
  <si>
    <t>Farr 30 one design</t>
  </si>
  <si>
    <t>Platu25 OD</t>
  </si>
  <si>
    <t>祖国丸</t>
  </si>
  <si>
    <t>NJORD</t>
  </si>
  <si>
    <t>ハングリーキャット</t>
  </si>
  <si>
    <t>FIRST 40.7</t>
  </si>
  <si>
    <t>NIRAIKANAI V</t>
  </si>
  <si>
    <t>ジャノー38</t>
  </si>
  <si>
    <t>SUN BIRD FOREVER</t>
  </si>
  <si>
    <t>HANSE 350</t>
  </si>
  <si>
    <t>Freedom</t>
  </si>
  <si>
    <t>修正時間 CT = 所要時間 ET × TCF</t>
  </si>
  <si>
    <t>Zeta</t>
  </si>
  <si>
    <t>CRESCENT II</t>
  </si>
  <si>
    <t>Kapalua</t>
  </si>
  <si>
    <t>RAIA</t>
  </si>
  <si>
    <t>Young 99MOD</t>
  </si>
  <si>
    <t>ル</t>
  </si>
  <si>
    <t>｜</t>
  </si>
  <si>
    <t>Sail for Smiles Yacht Race 2011</t>
  </si>
  <si>
    <t>艇種</t>
  </si>
  <si>
    <t>S-40</t>
  </si>
  <si>
    <t>Beneteau First 30</t>
  </si>
  <si>
    <t>Hayate</t>
  </si>
  <si>
    <t>SEAM 31</t>
  </si>
  <si>
    <t>N/M34 CR</t>
  </si>
  <si>
    <t>X-35 OD</t>
  </si>
  <si>
    <t>shower boy</t>
  </si>
  <si>
    <t>YAMAHA 24festa Ltd.</t>
  </si>
  <si>
    <t>Ⅰ</t>
  </si>
  <si>
    <t>Ⅱ</t>
  </si>
  <si>
    <t>グループ</t>
  </si>
  <si>
    <t>SEAM 33(+1)</t>
  </si>
  <si>
    <t>他艇とのハンディキャップH＝〔（他艇TCFー自艇TCF）÷他艇TCF  〕×  自艇ET</t>
  </si>
  <si>
    <t>YAMAHA 33S</t>
  </si>
  <si>
    <t>艇名</t>
  </si>
  <si>
    <t>SWAN 44(SK)</t>
  </si>
  <si>
    <t>J/24</t>
  </si>
  <si>
    <t>DUBOIS ONETON(+1)</t>
  </si>
  <si>
    <t>Bros.</t>
  </si>
  <si>
    <t>FIRST 36.7</t>
  </si>
  <si>
    <t>マナティ</t>
  </si>
  <si>
    <t>プ</t>
  </si>
  <si>
    <t>グ</t>
  </si>
  <si>
    <t>KARASU</t>
  </si>
  <si>
    <t>KING 40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</si>
</sst>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[Red]&quot;¥&quot;\-#,##0.00"/>
    <numFmt numFmtId="179" formatCode="h:mm:ss;@"/>
    <numFmt numFmtId="180" formatCode="0.000_ "/>
    <numFmt numFmtId="181" formatCode="0.000_);[Red]\(0.000\)"/>
    <numFmt numFmtId="182" formatCode="0_);[Red]\(0\)"/>
    <numFmt numFmtId="183" formatCode="0.0_ "/>
    <numFmt numFmtId="184" formatCode="General"/>
    <numFmt numFmtId="185" formatCode="0_ "/>
    <numFmt numFmtId="186" formatCode="#,##0_ "/>
    <numFmt numFmtId="187" formatCode="0.00_ "/>
  </numFmts>
  <fonts count="28">
    <font>
      <sz val="11"/>
      <name val="ＭＳ Ｐゴシック"/>
      <family val="0"/>
    </font>
    <font>
      <sz val="11"/>
      <color indexed="8"/>
      <name val="ＭＳ Ｐゴシック"/>
      <family val="3"/>
    </font>
    <font>
      <sz val="6"/>
      <name val="ＭＳ Ｐゴシック"/>
      <family val="0"/>
    </font>
    <font>
      <sz val="6"/>
      <name val="Osaka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小塚ゴシック Pro R"/>
      <family val="0"/>
    </font>
    <font>
      <sz val="9"/>
      <name val="小塚ゴシック Pro R"/>
      <family val="0"/>
    </font>
    <font>
      <sz val="10"/>
      <name val="小塚ゴシック Pro R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sz val="10"/>
      <name val="ＭＳ Ｐゴシック"/>
      <family val="0"/>
    </font>
    <font>
      <sz val="10"/>
      <color indexed="9"/>
      <name val="小塚ゴシック Pro R"/>
      <family val="0"/>
    </font>
    <font>
      <sz val="10"/>
      <color indexed="14"/>
      <name val="小塚ゴシック Pro 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hair"/>
      <right style="hair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indexed="14"/>
      </left>
      <right style="medium">
        <color indexed="14"/>
      </right>
      <top style="medium">
        <color indexed="14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14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14"/>
      </left>
      <right style="medium">
        <color indexed="14"/>
      </right>
      <top>
        <color indexed="63"/>
      </top>
      <bottom style="medium">
        <color indexed="14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2" fillId="0" borderId="0" xfId="0" applyFont="1" applyAlignment="1">
      <alignment vertical="center" shrinkToFit="1"/>
    </xf>
    <xf numFmtId="0" fontId="22" fillId="0" borderId="0" xfId="0" applyFont="1" applyAlignment="1">
      <alignment horizontal="center" vertical="center"/>
    </xf>
    <xf numFmtId="182" fontId="22" fillId="0" borderId="0" xfId="0" applyNumberFormat="1" applyFont="1" applyAlignment="1">
      <alignment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0" xfId="0" applyFont="1" applyAlignment="1">
      <alignment vertical="center"/>
    </xf>
    <xf numFmtId="182" fontId="22" fillId="0" borderId="0" xfId="0" applyNumberFormat="1" applyFont="1" applyAlignment="1">
      <alignment vertical="center"/>
    </xf>
    <xf numFmtId="182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182" fontId="22" fillId="0" borderId="0" xfId="0" applyNumberFormat="1" applyFont="1" applyAlignment="1">
      <alignment horizontal="left" vertical="center"/>
    </xf>
    <xf numFmtId="0" fontId="22" fillId="0" borderId="10" xfId="0" applyFont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182" fontId="22" fillId="0" borderId="10" xfId="0" applyNumberFormat="1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181" fontId="22" fillId="0" borderId="11" xfId="0" applyNumberFormat="1" applyFont="1" applyBorder="1" applyAlignment="1">
      <alignment horizontal="center" vertical="center" shrinkToFit="1"/>
    </xf>
    <xf numFmtId="182" fontId="22" fillId="0" borderId="10" xfId="0" applyNumberFormat="1" applyFont="1" applyBorder="1" applyAlignment="1" quotePrefix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182" fontId="22" fillId="0" borderId="12" xfId="0" applyNumberFormat="1" applyFont="1" applyBorder="1" applyAlignment="1">
      <alignment horizontal="center" vertical="center" shrinkToFit="1"/>
    </xf>
    <xf numFmtId="181" fontId="22" fillId="0" borderId="13" xfId="0" applyNumberFormat="1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182" fontId="22" fillId="0" borderId="14" xfId="0" applyNumberFormat="1" applyFont="1" applyBorder="1" applyAlignment="1">
      <alignment horizontal="center" vertical="center" shrinkToFit="1"/>
    </xf>
    <xf numFmtId="180" fontId="22" fillId="0" borderId="15" xfId="0" applyNumberFormat="1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22" fillId="0" borderId="16" xfId="0" applyFont="1" applyFill="1" applyBorder="1" applyAlignment="1">
      <alignment horizontal="center" vertical="center" shrinkToFit="1"/>
    </xf>
    <xf numFmtId="182" fontId="22" fillId="0" borderId="16" xfId="0" applyNumberFormat="1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181" fontId="22" fillId="0" borderId="17" xfId="0" applyNumberFormat="1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center" vertical="center" shrinkToFit="1"/>
    </xf>
    <xf numFmtId="182" fontId="22" fillId="0" borderId="18" xfId="0" applyNumberFormat="1" applyFont="1" applyBorder="1" applyAlignment="1">
      <alignment horizontal="center" vertical="center" shrinkToFit="1"/>
    </xf>
    <xf numFmtId="181" fontId="22" fillId="0" borderId="19" xfId="0" applyNumberFormat="1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 shrinkToFit="1"/>
    </xf>
    <xf numFmtId="0" fontId="22" fillId="4" borderId="22" xfId="0" applyFont="1" applyFill="1" applyBorder="1" applyAlignment="1">
      <alignment horizontal="center" vertical="center" shrinkToFit="1"/>
    </xf>
    <xf numFmtId="0" fontId="22" fillId="24" borderId="21" xfId="0" applyFont="1" applyFill="1" applyBorder="1" applyAlignment="1">
      <alignment horizontal="center" vertical="center" shrinkToFit="1"/>
    </xf>
    <xf numFmtId="0" fontId="22" fillId="24" borderId="23" xfId="0" applyFont="1" applyFill="1" applyBorder="1" applyAlignment="1">
      <alignment horizontal="center" vertical="center" shrinkToFit="1"/>
    </xf>
    <xf numFmtId="0" fontId="25" fillId="4" borderId="24" xfId="0" applyFont="1" applyFill="1" applyBorder="1" applyAlignment="1">
      <alignment horizontal="center" vertical="center" shrinkToFit="1"/>
    </xf>
    <xf numFmtId="0" fontId="25" fillId="24" borderId="21" xfId="0" applyFont="1" applyFill="1" applyBorder="1" applyAlignment="1">
      <alignment horizontal="center" vertical="center" shrinkToFit="1"/>
    </xf>
    <xf numFmtId="0" fontId="21" fillId="0" borderId="25" xfId="0" applyFont="1" applyBorder="1" applyAlignment="1">
      <alignment horizontal="left" vertical="center"/>
    </xf>
    <xf numFmtId="180" fontId="22" fillId="0" borderId="0" xfId="0" applyNumberFormat="1" applyFont="1" applyBorder="1" applyAlignment="1">
      <alignment horizontal="center" vertical="center" shrinkToFit="1"/>
    </xf>
    <xf numFmtId="0" fontId="22" fillId="0" borderId="0" xfId="0" applyFont="1" applyBorder="1" applyAlignment="1">
      <alignment vertical="center"/>
    </xf>
    <xf numFmtId="181" fontId="22" fillId="0" borderId="26" xfId="0" applyNumberFormat="1" applyFont="1" applyBorder="1" applyAlignment="1">
      <alignment horizontal="center" vertical="center" shrinkToFit="1"/>
    </xf>
    <xf numFmtId="180" fontId="22" fillId="0" borderId="27" xfId="0" applyNumberFormat="1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0" fontId="22" fillId="0" borderId="29" xfId="0" applyFont="1" applyBorder="1" applyAlignment="1">
      <alignment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vertical="center"/>
    </xf>
    <xf numFmtId="0" fontId="22" fillId="0" borderId="31" xfId="0" applyFont="1" applyBorder="1" applyAlignment="1">
      <alignment horizontal="center" vertical="center" shrinkToFit="1"/>
    </xf>
    <xf numFmtId="186" fontId="22" fillId="0" borderId="31" xfId="0" applyNumberFormat="1" applyFont="1" applyBorder="1" applyAlignment="1">
      <alignment vertical="center" shrinkToFit="1"/>
    </xf>
    <xf numFmtId="186" fontId="22" fillId="0" borderId="31" xfId="0" applyNumberFormat="1" applyFont="1" applyBorder="1" applyAlignment="1">
      <alignment vertical="center" shrinkToFit="1"/>
    </xf>
    <xf numFmtId="0" fontId="26" fillId="25" borderId="32" xfId="0" applyFont="1" applyFill="1" applyBorder="1" applyAlignment="1">
      <alignment vertical="center" shrinkToFit="1"/>
    </xf>
    <xf numFmtId="180" fontId="22" fillId="0" borderId="33" xfId="0" applyNumberFormat="1" applyFont="1" applyBorder="1" applyAlignment="1">
      <alignment horizontal="center" vertical="center" shrinkToFit="1"/>
    </xf>
    <xf numFmtId="186" fontId="22" fillId="0" borderId="34" xfId="0" applyNumberFormat="1" applyFont="1" applyBorder="1" applyAlignment="1">
      <alignment vertical="center" shrinkToFit="1"/>
    </xf>
    <xf numFmtId="186" fontId="22" fillId="0" borderId="34" xfId="0" applyNumberFormat="1" applyFont="1" applyBorder="1" applyAlignment="1">
      <alignment vertical="center" shrinkToFit="1"/>
    </xf>
    <xf numFmtId="186" fontId="22" fillId="0" borderId="35" xfId="0" applyNumberFormat="1" applyFont="1" applyBorder="1" applyAlignment="1">
      <alignment vertical="center" shrinkToFit="1"/>
    </xf>
    <xf numFmtId="186" fontId="22" fillId="0" borderId="36" xfId="0" applyNumberFormat="1" applyFont="1" applyBorder="1" applyAlignment="1">
      <alignment vertical="center" shrinkToFit="1"/>
    </xf>
    <xf numFmtId="0" fontId="22" fillId="0" borderId="37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vertical="center"/>
    </xf>
    <xf numFmtId="0" fontId="22" fillId="0" borderId="40" xfId="0" applyFont="1" applyBorder="1" applyAlignment="1">
      <alignment vertical="center"/>
    </xf>
    <xf numFmtId="0" fontId="22" fillId="0" borderId="35" xfId="0" applyFont="1" applyBorder="1" applyAlignment="1">
      <alignment horizontal="center" vertical="center" shrinkToFit="1"/>
    </xf>
    <xf numFmtId="186" fontId="22" fillId="0" borderId="41" xfId="0" applyNumberFormat="1" applyFont="1" applyBorder="1" applyAlignment="1">
      <alignment vertical="center" shrinkToFit="1"/>
    </xf>
    <xf numFmtId="186" fontId="22" fillId="0" borderId="42" xfId="0" applyNumberFormat="1" applyFont="1" applyBorder="1" applyAlignment="1">
      <alignment vertical="center" shrinkToFit="1"/>
    </xf>
    <xf numFmtId="186" fontId="27" fillId="0" borderId="41" xfId="0" applyNumberFormat="1" applyFont="1" applyBorder="1" applyAlignment="1">
      <alignment horizontal="center" vertical="center" shrinkToFit="1"/>
    </xf>
    <xf numFmtId="0" fontId="27" fillId="0" borderId="43" xfId="0" applyFont="1" applyBorder="1" applyAlignment="1">
      <alignment vertical="center" shrinkToFit="1"/>
    </xf>
    <xf numFmtId="0" fontId="27" fillId="0" borderId="44" xfId="0" applyFont="1" applyBorder="1" applyAlignment="1">
      <alignment horizontal="center" vertical="center"/>
    </xf>
    <xf numFmtId="182" fontId="20" fillId="0" borderId="0" xfId="0" applyNumberFormat="1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" xfId="49"/>
    <cellStyle name="Comma 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" xfId="58"/>
    <cellStyle name="Currency [0]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257175</xdr:colOff>
      <xdr:row>27</xdr:row>
      <xdr:rowOff>85725</xdr:rowOff>
    </xdr:from>
    <xdr:to>
      <xdr:col>15</xdr:col>
      <xdr:colOff>323850</xdr:colOff>
      <xdr:row>30</xdr:row>
      <xdr:rowOff>104775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5486400"/>
          <a:ext cx="666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125" zoomScaleNormal="125" zoomScaleSheetLayoutView="100" workbookViewId="0" topLeftCell="A1">
      <selection activeCell="B16" sqref="B16"/>
    </sheetView>
  </sheetViews>
  <sheetFormatPr defaultColWidth="8.875" defaultRowHeight="15.75" customHeight="1"/>
  <cols>
    <col min="1" max="1" width="3.375" style="5" customWidth="1"/>
    <col min="2" max="2" width="3.375" style="1" customWidth="1"/>
    <col min="3" max="3" width="15.875" style="1" customWidth="1"/>
    <col min="4" max="4" width="6.875" style="3" customWidth="1"/>
    <col min="5" max="5" width="12.875" style="1" customWidth="1"/>
    <col min="6" max="6" width="7.875" style="4" customWidth="1"/>
    <col min="7" max="7" width="2.375" style="4" customWidth="1"/>
    <col min="8" max="16" width="7.875" style="5" customWidth="1"/>
    <col min="17" max="17" width="6.875" style="5" customWidth="1"/>
    <col min="18" max="16384" width="8.875" style="5" customWidth="1"/>
  </cols>
  <sheetData>
    <row r="1" spans="2:15" ht="15.75" customHeight="1" thickBot="1">
      <c r="B1" s="5"/>
      <c r="C1" s="5"/>
      <c r="D1" s="70" t="s">
        <v>48</v>
      </c>
      <c r="E1" s="5"/>
      <c r="F1" s="2"/>
      <c r="G1" s="2"/>
      <c r="H1" s="53" t="s">
        <v>12</v>
      </c>
      <c r="I1" s="59"/>
      <c r="J1" s="60"/>
      <c r="K1" s="61"/>
      <c r="L1" s="61" t="s">
        <v>14</v>
      </c>
      <c r="M1" s="60"/>
      <c r="N1" s="60"/>
      <c r="O1" s="62"/>
    </row>
    <row r="2" spans="2:16" ht="15.75" customHeight="1" thickBot="1">
      <c r="B2" s="5"/>
      <c r="C2" s="5"/>
      <c r="D2" s="70" t="s">
        <v>17</v>
      </c>
      <c r="E2" s="5"/>
      <c r="F2" s="2"/>
      <c r="G2" s="2"/>
      <c r="H2" s="68">
        <v>0.649</v>
      </c>
      <c r="I2" s="47"/>
      <c r="J2" s="47"/>
      <c r="K2" s="48"/>
      <c r="L2" s="48" t="s">
        <v>13</v>
      </c>
      <c r="M2" s="47"/>
      <c r="N2" s="49"/>
      <c r="O2" s="63"/>
      <c r="P2" s="69" t="s">
        <v>18</v>
      </c>
    </row>
    <row r="3" spans="1:16" s="4" customFormat="1" ht="15.75" customHeight="1" thickBot="1">
      <c r="A3" s="41" t="s">
        <v>60</v>
      </c>
      <c r="B3" s="34"/>
      <c r="C3" s="22" t="s">
        <v>64</v>
      </c>
      <c r="D3" s="23" t="s">
        <v>28</v>
      </c>
      <c r="E3" s="22" t="s">
        <v>49</v>
      </c>
      <c r="F3" s="24" t="s">
        <v>21</v>
      </c>
      <c r="G3" s="42"/>
      <c r="H3" s="46" t="s">
        <v>7</v>
      </c>
      <c r="I3" s="50" t="s">
        <v>4</v>
      </c>
      <c r="J3" s="50" t="s">
        <v>8</v>
      </c>
      <c r="K3" s="50" t="s">
        <v>9</v>
      </c>
      <c r="L3" s="50" t="s">
        <v>10</v>
      </c>
      <c r="M3" s="50" t="s">
        <v>11</v>
      </c>
      <c r="N3" s="50" t="s">
        <v>15</v>
      </c>
      <c r="O3" s="64" t="s">
        <v>16</v>
      </c>
      <c r="P3" s="67">
        <v>11700</v>
      </c>
    </row>
    <row r="4" spans="1:16" s="1" customFormat="1" ht="15.75" customHeight="1" thickTop="1">
      <c r="A4" s="39" t="s">
        <v>58</v>
      </c>
      <c r="B4" s="25">
        <v>1</v>
      </c>
      <c r="C4" s="26" t="s">
        <v>22</v>
      </c>
      <c r="D4" s="27">
        <v>5402</v>
      </c>
      <c r="E4" s="28" t="s">
        <v>23</v>
      </c>
      <c r="F4" s="29">
        <v>0.853</v>
      </c>
      <c r="G4" s="44"/>
      <c r="H4" s="45">
        <f>F4-H2</f>
        <v>0.20399999999999996</v>
      </c>
      <c r="I4" s="51">
        <f>H4*7200</f>
        <v>1468.7999999999997</v>
      </c>
      <c r="J4" s="51">
        <f>H4*9000</f>
        <v>1835.9999999999995</v>
      </c>
      <c r="K4" s="51">
        <f>H4*10800</f>
        <v>2203.1999999999994</v>
      </c>
      <c r="L4" s="51">
        <f>H4*12600</f>
        <v>2570.3999999999996</v>
      </c>
      <c r="M4" s="51">
        <f>H4*14400</f>
        <v>2937.5999999999995</v>
      </c>
      <c r="N4" s="52">
        <f>H4*16200</f>
        <v>3304.7999999999993</v>
      </c>
      <c r="O4" s="57">
        <f>H4*18000</f>
        <v>3671.999999999999</v>
      </c>
      <c r="P4" s="65">
        <f>H4*P3</f>
        <v>2386.7999999999997</v>
      </c>
    </row>
    <row r="5" spans="1:16" s="1" customFormat="1" ht="15.75" customHeight="1">
      <c r="A5" s="35" t="s">
        <v>72</v>
      </c>
      <c r="B5" s="12">
        <v>2</v>
      </c>
      <c r="C5" s="13" t="s">
        <v>27</v>
      </c>
      <c r="D5" s="14">
        <v>6288</v>
      </c>
      <c r="E5" s="15" t="s">
        <v>50</v>
      </c>
      <c r="F5" s="16">
        <v>0.842</v>
      </c>
      <c r="G5" s="44"/>
      <c r="H5" s="45">
        <f>F5-H2</f>
        <v>0.19299999999999995</v>
      </c>
      <c r="I5" s="51">
        <f>H5*7200</f>
        <v>1389.5999999999997</v>
      </c>
      <c r="J5" s="51">
        <f aca="true" t="shared" si="0" ref="J5:J27">H5*9000</f>
        <v>1736.9999999999995</v>
      </c>
      <c r="K5" s="51">
        <f aca="true" t="shared" si="1" ref="K5:K27">H5*10800</f>
        <v>2084.3999999999996</v>
      </c>
      <c r="L5" s="51">
        <f aca="true" t="shared" si="2" ref="L5:L27">H5*12600</f>
        <v>2431.7999999999993</v>
      </c>
      <c r="M5" s="51">
        <f aca="true" t="shared" si="3" ref="M5:M27">H5*14400</f>
        <v>2779.1999999999994</v>
      </c>
      <c r="N5" s="52">
        <f aca="true" t="shared" si="4" ref="N5:N27">H5*16200</f>
        <v>3126.599999999999</v>
      </c>
      <c r="O5" s="57">
        <f aca="true" t="shared" si="5" ref="O5:O27">H5*18000</f>
        <v>3473.999999999999</v>
      </c>
      <c r="P5" s="65">
        <f>H5*P3</f>
        <v>2258.0999999999995</v>
      </c>
    </row>
    <row r="6" spans="1:16" s="1" customFormat="1" ht="15.75" customHeight="1">
      <c r="A6" s="35" t="s">
        <v>46</v>
      </c>
      <c r="B6" s="15">
        <v>3</v>
      </c>
      <c r="C6" s="13" t="s">
        <v>68</v>
      </c>
      <c r="D6" s="14">
        <v>6436</v>
      </c>
      <c r="E6" s="15" t="s">
        <v>26</v>
      </c>
      <c r="F6" s="16">
        <v>0.838</v>
      </c>
      <c r="G6" s="44"/>
      <c r="H6" s="45">
        <f>F6-H2</f>
        <v>0.18899999999999995</v>
      </c>
      <c r="I6" s="51">
        <f aca="true" t="shared" si="6" ref="I6:I27">H6*7200</f>
        <v>1360.7999999999995</v>
      </c>
      <c r="J6" s="51">
        <f t="shared" si="0"/>
        <v>1700.9999999999995</v>
      </c>
      <c r="K6" s="51">
        <f t="shared" si="1"/>
        <v>2041.1999999999994</v>
      </c>
      <c r="L6" s="51">
        <f t="shared" si="2"/>
        <v>2381.399999999999</v>
      </c>
      <c r="M6" s="51">
        <f t="shared" si="3"/>
        <v>2721.599999999999</v>
      </c>
      <c r="N6" s="52">
        <f t="shared" si="4"/>
        <v>3061.7999999999993</v>
      </c>
      <c r="O6" s="57">
        <f t="shared" si="5"/>
        <v>3401.999999999999</v>
      </c>
      <c r="P6" s="65">
        <f>H6*P3</f>
        <v>2211.2999999999993</v>
      </c>
    </row>
    <row r="7" spans="1:16" s="1" customFormat="1" ht="15.75" customHeight="1">
      <c r="A7" s="35" t="s">
        <v>47</v>
      </c>
      <c r="B7" s="15">
        <v>4</v>
      </c>
      <c r="C7" s="13" t="s">
        <v>73</v>
      </c>
      <c r="D7" s="14">
        <v>4500</v>
      </c>
      <c r="E7" s="15" t="s">
        <v>74</v>
      </c>
      <c r="F7" s="16">
        <v>0.835</v>
      </c>
      <c r="G7" s="44"/>
      <c r="H7" s="45">
        <f>F7-H2</f>
        <v>0.18599999999999994</v>
      </c>
      <c r="I7" s="51">
        <f t="shared" si="6"/>
        <v>1339.1999999999996</v>
      </c>
      <c r="J7" s="51">
        <f t="shared" si="0"/>
        <v>1673.9999999999995</v>
      </c>
      <c r="K7" s="51">
        <f t="shared" si="1"/>
        <v>2008.7999999999993</v>
      </c>
      <c r="L7" s="51">
        <f t="shared" si="2"/>
        <v>2343.5999999999995</v>
      </c>
      <c r="M7" s="51">
        <f t="shared" si="3"/>
        <v>2678.399999999999</v>
      </c>
      <c r="N7" s="52">
        <f t="shared" si="4"/>
        <v>3013.199999999999</v>
      </c>
      <c r="O7" s="57">
        <f t="shared" si="5"/>
        <v>3347.999999999999</v>
      </c>
      <c r="P7" s="65">
        <f>H7*P3</f>
        <v>2176.1999999999994</v>
      </c>
    </row>
    <row r="8" spans="1:16" s="1" customFormat="1" ht="15.75" customHeight="1">
      <c r="A8" s="35" t="s">
        <v>71</v>
      </c>
      <c r="B8" s="15">
        <v>5</v>
      </c>
      <c r="C8" s="13" t="s">
        <v>33</v>
      </c>
      <c r="D8" s="14">
        <v>6539</v>
      </c>
      <c r="E8" s="15" t="s">
        <v>34</v>
      </c>
      <c r="F8" s="16">
        <v>0.794</v>
      </c>
      <c r="G8" s="44"/>
      <c r="H8" s="45">
        <f>F8-H2</f>
        <v>0.14500000000000002</v>
      </c>
      <c r="I8" s="51">
        <f t="shared" si="6"/>
        <v>1044.0000000000002</v>
      </c>
      <c r="J8" s="51">
        <f t="shared" si="0"/>
        <v>1305.0000000000002</v>
      </c>
      <c r="K8" s="51">
        <f t="shared" si="1"/>
        <v>1566.0000000000002</v>
      </c>
      <c r="L8" s="51">
        <f t="shared" si="2"/>
        <v>1827.0000000000002</v>
      </c>
      <c r="M8" s="51">
        <f t="shared" si="3"/>
        <v>2088.0000000000005</v>
      </c>
      <c r="N8" s="52">
        <f t="shared" si="4"/>
        <v>2349.0000000000005</v>
      </c>
      <c r="O8" s="57">
        <f t="shared" si="5"/>
        <v>2610.0000000000005</v>
      </c>
      <c r="P8" s="65">
        <f>H8*P3</f>
        <v>1696.5000000000002</v>
      </c>
    </row>
    <row r="9" spans="1:16" s="1" customFormat="1" ht="15.75" customHeight="1">
      <c r="A9" s="35"/>
      <c r="B9" s="15">
        <v>6</v>
      </c>
      <c r="C9" s="13" t="s">
        <v>2</v>
      </c>
      <c r="D9" s="14">
        <v>4591</v>
      </c>
      <c r="E9" s="15" t="s">
        <v>29</v>
      </c>
      <c r="F9" s="16">
        <v>0.793</v>
      </c>
      <c r="G9" s="44"/>
      <c r="H9" s="45">
        <f>F9-H2</f>
        <v>0.14400000000000002</v>
      </c>
      <c r="I9" s="51">
        <f t="shared" si="6"/>
        <v>1036.8000000000002</v>
      </c>
      <c r="J9" s="51">
        <f t="shared" si="0"/>
        <v>1296.0000000000002</v>
      </c>
      <c r="K9" s="51">
        <f t="shared" si="1"/>
        <v>1555.2000000000003</v>
      </c>
      <c r="L9" s="51">
        <f t="shared" si="2"/>
        <v>1814.4000000000003</v>
      </c>
      <c r="M9" s="51">
        <f t="shared" si="3"/>
        <v>2073.6000000000004</v>
      </c>
      <c r="N9" s="52">
        <f t="shared" si="4"/>
        <v>2332.8</v>
      </c>
      <c r="O9" s="57">
        <f t="shared" si="5"/>
        <v>2592.0000000000005</v>
      </c>
      <c r="P9" s="65">
        <f>H9*P3</f>
        <v>1684.8000000000002</v>
      </c>
    </row>
    <row r="10" spans="1:16" s="1" customFormat="1" ht="15.75" customHeight="1">
      <c r="A10" s="35"/>
      <c r="B10" s="15">
        <v>7</v>
      </c>
      <c r="C10" s="13" t="s">
        <v>41</v>
      </c>
      <c r="D10" s="17">
        <v>5118</v>
      </c>
      <c r="E10" s="15" t="s">
        <v>54</v>
      </c>
      <c r="F10" s="16">
        <v>0.789</v>
      </c>
      <c r="G10" s="44"/>
      <c r="H10" s="45">
        <f>F10-H2</f>
        <v>0.14</v>
      </c>
      <c r="I10" s="51">
        <f t="shared" si="6"/>
        <v>1008.0000000000001</v>
      </c>
      <c r="J10" s="51">
        <f t="shared" si="0"/>
        <v>1260.0000000000002</v>
      </c>
      <c r="K10" s="51">
        <f t="shared" si="1"/>
        <v>1512.0000000000002</v>
      </c>
      <c r="L10" s="51">
        <f t="shared" si="2"/>
        <v>1764.0000000000002</v>
      </c>
      <c r="M10" s="51">
        <f t="shared" si="3"/>
        <v>2016.0000000000002</v>
      </c>
      <c r="N10" s="52">
        <f t="shared" si="4"/>
        <v>2268</v>
      </c>
      <c r="O10" s="57">
        <f t="shared" si="5"/>
        <v>2520.0000000000005</v>
      </c>
      <c r="P10" s="65">
        <f>H10*P3</f>
        <v>1638.0000000000002</v>
      </c>
    </row>
    <row r="11" spans="1:16" s="1" customFormat="1" ht="15.75" customHeight="1">
      <c r="A11" s="35"/>
      <c r="B11" s="15">
        <v>8</v>
      </c>
      <c r="C11" s="13" t="s">
        <v>0</v>
      </c>
      <c r="D11" s="14">
        <v>6312</v>
      </c>
      <c r="E11" s="15" t="s">
        <v>55</v>
      </c>
      <c r="F11" s="16">
        <v>0.787</v>
      </c>
      <c r="G11" s="44"/>
      <c r="H11" s="45">
        <f>F11-H2</f>
        <v>0.138</v>
      </c>
      <c r="I11" s="51">
        <f t="shared" si="6"/>
        <v>993.6000000000001</v>
      </c>
      <c r="J11" s="51">
        <f t="shared" si="0"/>
        <v>1242</v>
      </c>
      <c r="K11" s="51">
        <f t="shared" si="1"/>
        <v>1490.4</v>
      </c>
      <c r="L11" s="51">
        <f t="shared" si="2"/>
        <v>1738.8000000000002</v>
      </c>
      <c r="M11" s="51">
        <f t="shared" si="3"/>
        <v>1987.2000000000003</v>
      </c>
      <c r="N11" s="52">
        <f t="shared" si="4"/>
        <v>2235.6000000000004</v>
      </c>
      <c r="O11" s="57">
        <f t="shared" si="5"/>
        <v>2484</v>
      </c>
      <c r="P11" s="65">
        <f>H11*P3</f>
        <v>1614.6000000000001</v>
      </c>
    </row>
    <row r="12" spans="1:16" s="1" customFormat="1" ht="15.75" customHeight="1">
      <c r="A12" s="35"/>
      <c r="B12" s="15">
        <v>9</v>
      </c>
      <c r="C12" s="13" t="s">
        <v>42</v>
      </c>
      <c r="D12" s="14">
        <v>4252</v>
      </c>
      <c r="E12" s="15" t="s">
        <v>61</v>
      </c>
      <c r="F12" s="16">
        <v>0.778</v>
      </c>
      <c r="G12" s="44"/>
      <c r="H12" s="45">
        <f>F12-H2</f>
        <v>0.129</v>
      </c>
      <c r="I12" s="51">
        <f t="shared" si="6"/>
        <v>928.8000000000001</v>
      </c>
      <c r="J12" s="51">
        <f t="shared" si="0"/>
        <v>1161</v>
      </c>
      <c r="K12" s="51">
        <f t="shared" si="1"/>
        <v>1393.2</v>
      </c>
      <c r="L12" s="51">
        <f t="shared" si="2"/>
        <v>1625.4</v>
      </c>
      <c r="M12" s="51">
        <f t="shared" si="3"/>
        <v>1857.6000000000001</v>
      </c>
      <c r="N12" s="52">
        <f t="shared" si="4"/>
        <v>2089.8</v>
      </c>
      <c r="O12" s="57">
        <f t="shared" si="5"/>
        <v>2322</v>
      </c>
      <c r="P12" s="65">
        <f>H12*P3</f>
        <v>1509.3</v>
      </c>
    </row>
    <row r="13" spans="1:16" s="1" customFormat="1" ht="15.75" customHeight="1">
      <c r="A13" s="35"/>
      <c r="B13" s="15">
        <v>10</v>
      </c>
      <c r="C13" s="13" t="s">
        <v>24</v>
      </c>
      <c r="D13" s="14">
        <v>3465</v>
      </c>
      <c r="E13" s="15" t="s">
        <v>25</v>
      </c>
      <c r="F13" s="16">
        <v>0.777</v>
      </c>
      <c r="G13" s="44"/>
      <c r="H13" s="45">
        <f>F13-H2</f>
        <v>0.128</v>
      </c>
      <c r="I13" s="51">
        <f t="shared" si="6"/>
        <v>921.6</v>
      </c>
      <c r="J13" s="51">
        <f t="shared" si="0"/>
        <v>1152</v>
      </c>
      <c r="K13" s="51">
        <f t="shared" si="1"/>
        <v>1382.4</v>
      </c>
      <c r="L13" s="51">
        <f t="shared" si="2"/>
        <v>1612.8</v>
      </c>
      <c r="M13" s="51">
        <f t="shared" si="3"/>
        <v>1843.2</v>
      </c>
      <c r="N13" s="52">
        <f t="shared" si="4"/>
        <v>2073.6</v>
      </c>
      <c r="O13" s="57">
        <f t="shared" si="5"/>
        <v>2304</v>
      </c>
      <c r="P13" s="65">
        <f>H13*P3</f>
        <v>1497.6000000000001</v>
      </c>
    </row>
    <row r="14" spans="1:16" s="1" customFormat="1" ht="15.75" customHeight="1">
      <c r="A14" s="35"/>
      <c r="B14" s="15">
        <v>11</v>
      </c>
      <c r="C14" s="13" t="s">
        <v>43</v>
      </c>
      <c r="D14" s="14">
        <v>6268</v>
      </c>
      <c r="E14" s="15" t="s">
        <v>65</v>
      </c>
      <c r="F14" s="16">
        <v>0.775</v>
      </c>
      <c r="G14" s="44"/>
      <c r="H14" s="45">
        <f>F14-H2</f>
        <v>0.126</v>
      </c>
      <c r="I14" s="51">
        <f t="shared" si="6"/>
        <v>907.2</v>
      </c>
      <c r="J14" s="51">
        <f t="shared" si="0"/>
        <v>1134</v>
      </c>
      <c r="K14" s="51">
        <f t="shared" si="1"/>
        <v>1360.8</v>
      </c>
      <c r="L14" s="51">
        <f t="shared" si="2"/>
        <v>1587.6</v>
      </c>
      <c r="M14" s="51">
        <f t="shared" si="3"/>
        <v>1814.4</v>
      </c>
      <c r="N14" s="52">
        <f t="shared" si="4"/>
        <v>2041.2</v>
      </c>
      <c r="O14" s="57">
        <f t="shared" si="5"/>
        <v>2268</v>
      </c>
      <c r="P14" s="65">
        <f>H14*P3</f>
        <v>1474.2</v>
      </c>
    </row>
    <row r="15" spans="1:16" s="1" customFormat="1" ht="15.75" customHeight="1" thickBot="1">
      <c r="A15" s="36"/>
      <c r="B15" s="30">
        <v>12</v>
      </c>
      <c r="C15" s="31" t="s">
        <v>1</v>
      </c>
      <c r="D15" s="32">
        <v>5655</v>
      </c>
      <c r="E15" s="30" t="s">
        <v>63</v>
      </c>
      <c r="F15" s="33">
        <v>0.774</v>
      </c>
      <c r="G15" s="44"/>
      <c r="H15" s="45">
        <f>F15-H2</f>
        <v>0.125</v>
      </c>
      <c r="I15" s="51">
        <f t="shared" si="6"/>
        <v>900</v>
      </c>
      <c r="J15" s="51">
        <f t="shared" si="0"/>
        <v>1125</v>
      </c>
      <c r="K15" s="51">
        <f t="shared" si="1"/>
        <v>1350</v>
      </c>
      <c r="L15" s="51">
        <f t="shared" si="2"/>
        <v>1575</v>
      </c>
      <c r="M15" s="51">
        <f t="shared" si="3"/>
        <v>1800</v>
      </c>
      <c r="N15" s="52">
        <f t="shared" si="4"/>
        <v>2025</v>
      </c>
      <c r="O15" s="57">
        <f t="shared" si="5"/>
        <v>2250</v>
      </c>
      <c r="P15" s="65">
        <f>H15*P3</f>
        <v>1462.5</v>
      </c>
    </row>
    <row r="16" spans="1:16" s="1" customFormat="1" ht="15.75" customHeight="1" thickTop="1">
      <c r="A16" s="40" t="s">
        <v>59</v>
      </c>
      <c r="B16" s="28">
        <v>1</v>
      </c>
      <c r="C16" s="26" t="s">
        <v>3</v>
      </c>
      <c r="D16" s="27">
        <v>1122</v>
      </c>
      <c r="E16" s="28" t="s">
        <v>67</v>
      </c>
      <c r="F16" s="29">
        <v>0.767</v>
      </c>
      <c r="G16" s="44"/>
      <c r="H16" s="45">
        <f>F16-H2</f>
        <v>0.118</v>
      </c>
      <c r="I16" s="51">
        <f t="shared" si="6"/>
        <v>849.5999999999999</v>
      </c>
      <c r="J16" s="51">
        <f t="shared" si="0"/>
        <v>1062</v>
      </c>
      <c r="K16" s="51">
        <f t="shared" si="1"/>
        <v>1274.3999999999999</v>
      </c>
      <c r="L16" s="51">
        <f t="shared" si="2"/>
        <v>1486.8</v>
      </c>
      <c r="M16" s="51">
        <f t="shared" si="3"/>
        <v>1699.1999999999998</v>
      </c>
      <c r="N16" s="52">
        <f t="shared" si="4"/>
        <v>1911.6</v>
      </c>
      <c r="O16" s="57">
        <f t="shared" si="5"/>
        <v>2124</v>
      </c>
      <c r="P16" s="65">
        <f>H16*P3</f>
        <v>1380.6</v>
      </c>
    </row>
    <row r="17" spans="1:16" s="1" customFormat="1" ht="15.75" customHeight="1" thickTop="1">
      <c r="A17" s="40"/>
      <c r="B17" s="15">
        <v>2</v>
      </c>
      <c r="C17" s="13" t="s">
        <v>44</v>
      </c>
      <c r="D17" s="14">
        <v>6210</v>
      </c>
      <c r="E17" s="15" t="s">
        <v>45</v>
      </c>
      <c r="F17" s="16">
        <v>0.767</v>
      </c>
      <c r="G17" s="44"/>
      <c r="H17" s="45">
        <f>F17-H2</f>
        <v>0.118</v>
      </c>
      <c r="I17" s="52">
        <f>H17*7200</f>
        <v>849.5999999999999</v>
      </c>
      <c r="J17" s="52">
        <f>H17*9000</f>
        <v>1062</v>
      </c>
      <c r="K17" s="52">
        <f>H17*10800</f>
        <v>1274.3999999999999</v>
      </c>
      <c r="L17" s="52">
        <f>H17*12600</f>
        <v>1486.8</v>
      </c>
      <c r="M17" s="52">
        <f>H17*14400</f>
        <v>1699.1999999999998</v>
      </c>
      <c r="N17" s="52">
        <f>H17*16200</f>
        <v>1911.6</v>
      </c>
      <c r="O17" s="57">
        <f>H17*18000</f>
        <v>2124</v>
      </c>
      <c r="P17" s="65">
        <f>H17*P4</f>
        <v>281.64239999999995</v>
      </c>
    </row>
    <row r="18" spans="1:16" s="1" customFormat="1" ht="15.75" customHeight="1" thickTop="1">
      <c r="A18" s="37" t="s">
        <v>72</v>
      </c>
      <c r="B18" s="15">
        <v>3</v>
      </c>
      <c r="C18" s="13" t="s">
        <v>32</v>
      </c>
      <c r="D18" s="14">
        <v>6378</v>
      </c>
      <c r="E18" s="15" t="s">
        <v>69</v>
      </c>
      <c r="F18" s="16">
        <v>0.764</v>
      </c>
      <c r="G18" s="44"/>
      <c r="H18" s="45">
        <f>F18-H2</f>
        <v>0.11499999999999999</v>
      </c>
      <c r="I18" s="51">
        <f t="shared" si="6"/>
        <v>827.9999999999999</v>
      </c>
      <c r="J18" s="51">
        <f t="shared" si="0"/>
        <v>1035</v>
      </c>
      <c r="K18" s="51">
        <f t="shared" si="1"/>
        <v>1242</v>
      </c>
      <c r="L18" s="51">
        <f t="shared" si="2"/>
        <v>1449</v>
      </c>
      <c r="M18" s="51">
        <f t="shared" si="3"/>
        <v>1655.9999999999998</v>
      </c>
      <c r="N18" s="52">
        <f t="shared" si="4"/>
        <v>1862.9999999999998</v>
      </c>
      <c r="O18" s="57">
        <f t="shared" si="5"/>
        <v>2070</v>
      </c>
      <c r="P18" s="65">
        <f>H18*P3</f>
        <v>1345.5</v>
      </c>
    </row>
    <row r="19" spans="1:16" s="1" customFormat="1" ht="15.75" customHeight="1" thickTop="1">
      <c r="A19" s="37" t="s">
        <v>46</v>
      </c>
      <c r="B19" s="15">
        <v>4</v>
      </c>
      <c r="C19" s="13" t="s">
        <v>70</v>
      </c>
      <c r="D19" s="14"/>
      <c r="E19" s="15" t="s">
        <v>51</v>
      </c>
      <c r="F19" s="16">
        <v>0.759</v>
      </c>
      <c r="G19" s="44"/>
      <c r="H19" s="45">
        <f>F19-H2</f>
        <v>0.10999999999999999</v>
      </c>
      <c r="I19" s="51">
        <f t="shared" si="6"/>
        <v>791.9999999999999</v>
      </c>
      <c r="J19" s="51">
        <f t="shared" si="0"/>
        <v>989.9999999999999</v>
      </c>
      <c r="K19" s="51">
        <f t="shared" si="1"/>
        <v>1187.9999999999998</v>
      </c>
      <c r="L19" s="51">
        <f t="shared" si="2"/>
        <v>1385.9999999999998</v>
      </c>
      <c r="M19" s="51">
        <f t="shared" si="3"/>
        <v>1583.9999999999998</v>
      </c>
      <c r="N19" s="52">
        <f t="shared" si="4"/>
        <v>1781.9999999999998</v>
      </c>
      <c r="O19" s="57">
        <f t="shared" si="5"/>
        <v>1979.9999999999998</v>
      </c>
      <c r="P19" s="65">
        <f>H19*P3</f>
        <v>1286.9999999999998</v>
      </c>
    </row>
    <row r="20" spans="1:16" s="1" customFormat="1" ht="15.75" customHeight="1" thickTop="1">
      <c r="A20" s="37" t="s">
        <v>47</v>
      </c>
      <c r="B20" s="15">
        <v>5</v>
      </c>
      <c r="C20" s="13" t="s">
        <v>52</v>
      </c>
      <c r="D20" s="14">
        <v>5854</v>
      </c>
      <c r="E20" s="15" t="s">
        <v>53</v>
      </c>
      <c r="F20" s="16">
        <v>0.751</v>
      </c>
      <c r="G20" s="44"/>
      <c r="H20" s="45">
        <f>F20-H2</f>
        <v>0.10199999999999998</v>
      </c>
      <c r="I20" s="51">
        <f t="shared" si="6"/>
        <v>734.3999999999999</v>
      </c>
      <c r="J20" s="51">
        <f t="shared" si="0"/>
        <v>917.9999999999998</v>
      </c>
      <c r="K20" s="51">
        <f t="shared" si="1"/>
        <v>1101.5999999999997</v>
      </c>
      <c r="L20" s="51">
        <f t="shared" si="2"/>
        <v>1285.1999999999998</v>
      </c>
      <c r="M20" s="51">
        <f t="shared" si="3"/>
        <v>1468.7999999999997</v>
      </c>
      <c r="N20" s="52">
        <f t="shared" si="4"/>
        <v>1652.3999999999996</v>
      </c>
      <c r="O20" s="57">
        <f t="shared" si="5"/>
        <v>1835.9999999999995</v>
      </c>
      <c r="P20" s="65">
        <f>H20*P3</f>
        <v>1193.3999999999999</v>
      </c>
    </row>
    <row r="21" spans="1:16" s="1" customFormat="1" ht="15.75" customHeight="1" thickTop="1">
      <c r="A21" s="37" t="s">
        <v>71</v>
      </c>
      <c r="B21" s="15">
        <v>6</v>
      </c>
      <c r="C21" s="13" t="s">
        <v>35</v>
      </c>
      <c r="D21" s="14">
        <v>6358</v>
      </c>
      <c r="E21" s="15" t="s">
        <v>36</v>
      </c>
      <c r="F21" s="16">
        <v>0.743</v>
      </c>
      <c r="G21" s="44"/>
      <c r="H21" s="45">
        <f>F21-H2</f>
        <v>0.09399999999999997</v>
      </c>
      <c r="I21" s="51">
        <f t="shared" si="6"/>
        <v>676.7999999999998</v>
      </c>
      <c r="J21" s="51">
        <f t="shared" si="0"/>
        <v>845.9999999999998</v>
      </c>
      <c r="K21" s="51">
        <f t="shared" si="1"/>
        <v>1015.1999999999997</v>
      </c>
      <c r="L21" s="51">
        <f t="shared" si="2"/>
        <v>1184.3999999999996</v>
      </c>
      <c r="M21" s="51">
        <f t="shared" si="3"/>
        <v>1353.5999999999997</v>
      </c>
      <c r="N21" s="52">
        <f t="shared" si="4"/>
        <v>1522.7999999999995</v>
      </c>
      <c r="O21" s="57">
        <f t="shared" si="5"/>
        <v>1691.9999999999995</v>
      </c>
      <c r="P21" s="65">
        <f>H21*P3</f>
        <v>1099.7999999999997</v>
      </c>
    </row>
    <row r="22" spans="1:16" s="1" customFormat="1" ht="15.75" customHeight="1">
      <c r="A22" s="37"/>
      <c r="B22" s="15">
        <v>7</v>
      </c>
      <c r="C22" s="13" t="s">
        <v>37</v>
      </c>
      <c r="D22" s="14">
        <v>6390</v>
      </c>
      <c r="E22" s="15" t="s">
        <v>38</v>
      </c>
      <c r="F22" s="16">
        <v>0.74</v>
      </c>
      <c r="G22" s="44"/>
      <c r="H22" s="45">
        <f>F22-H2</f>
        <v>0.09099999999999997</v>
      </c>
      <c r="I22" s="51">
        <f t="shared" si="6"/>
        <v>655.1999999999998</v>
      </c>
      <c r="J22" s="51">
        <f t="shared" si="0"/>
        <v>818.9999999999998</v>
      </c>
      <c r="K22" s="51">
        <f t="shared" si="1"/>
        <v>982.7999999999997</v>
      </c>
      <c r="L22" s="51">
        <f t="shared" si="2"/>
        <v>1146.5999999999997</v>
      </c>
      <c r="M22" s="51">
        <f t="shared" si="3"/>
        <v>1310.3999999999996</v>
      </c>
      <c r="N22" s="52">
        <f t="shared" si="4"/>
        <v>1474.1999999999996</v>
      </c>
      <c r="O22" s="57">
        <f t="shared" si="5"/>
        <v>1637.9999999999995</v>
      </c>
      <c r="P22" s="65">
        <f>H22*P3</f>
        <v>1064.6999999999996</v>
      </c>
    </row>
    <row r="23" spans="1:16" s="1" customFormat="1" ht="15.75" customHeight="1">
      <c r="A23" s="37"/>
      <c r="B23" s="15">
        <v>8</v>
      </c>
      <c r="C23" s="13" t="s">
        <v>39</v>
      </c>
      <c r="D23" s="14">
        <v>6420</v>
      </c>
      <c r="E23" s="15" t="s">
        <v>30</v>
      </c>
      <c r="F23" s="16">
        <v>0.721</v>
      </c>
      <c r="G23" s="44"/>
      <c r="H23" s="45">
        <f>F23-H2</f>
        <v>0.07199999999999995</v>
      </c>
      <c r="I23" s="51">
        <f t="shared" si="6"/>
        <v>518.3999999999996</v>
      </c>
      <c r="J23" s="51">
        <f t="shared" si="0"/>
        <v>647.9999999999995</v>
      </c>
      <c r="K23" s="51">
        <f t="shared" si="1"/>
        <v>777.5999999999995</v>
      </c>
      <c r="L23" s="51">
        <f t="shared" si="2"/>
        <v>907.1999999999994</v>
      </c>
      <c r="M23" s="51">
        <f t="shared" si="3"/>
        <v>1036.7999999999993</v>
      </c>
      <c r="N23" s="52">
        <f t="shared" si="4"/>
        <v>1166.3999999999992</v>
      </c>
      <c r="O23" s="57">
        <f t="shared" si="5"/>
        <v>1295.999999999999</v>
      </c>
      <c r="P23" s="65">
        <f>H23*P3</f>
        <v>842.3999999999994</v>
      </c>
    </row>
    <row r="24" spans="1:16" s="1" customFormat="1" ht="15.75" customHeight="1">
      <c r="A24" s="37"/>
      <c r="B24" s="15">
        <v>9</v>
      </c>
      <c r="C24" s="13" t="s">
        <v>19</v>
      </c>
      <c r="D24" s="14">
        <v>4288</v>
      </c>
      <c r="E24" s="15" t="s">
        <v>20</v>
      </c>
      <c r="F24" s="16">
        <v>0.713</v>
      </c>
      <c r="G24" s="44"/>
      <c r="H24" s="45">
        <f>F24-H2</f>
        <v>0.06399999999999995</v>
      </c>
      <c r="I24" s="51">
        <f t="shared" si="6"/>
        <v>460.7999999999996</v>
      </c>
      <c r="J24" s="51">
        <f t="shared" si="0"/>
        <v>575.9999999999995</v>
      </c>
      <c r="K24" s="51">
        <f t="shared" si="1"/>
        <v>691.1999999999994</v>
      </c>
      <c r="L24" s="51">
        <f t="shared" si="2"/>
        <v>806.3999999999993</v>
      </c>
      <c r="M24" s="51">
        <f t="shared" si="3"/>
        <v>921.5999999999992</v>
      </c>
      <c r="N24" s="52">
        <f t="shared" si="4"/>
        <v>1036.799999999999</v>
      </c>
      <c r="O24" s="57">
        <f t="shared" si="5"/>
        <v>1151.999999999999</v>
      </c>
      <c r="P24" s="65">
        <f>H24*P3</f>
        <v>748.7999999999994</v>
      </c>
    </row>
    <row r="25" spans="1:16" s="1" customFormat="1" ht="15.75" customHeight="1">
      <c r="A25" s="37"/>
      <c r="B25" s="15">
        <v>10</v>
      </c>
      <c r="C25" s="13" t="s">
        <v>31</v>
      </c>
      <c r="D25" s="14">
        <v>5013</v>
      </c>
      <c r="E25" s="15" t="s">
        <v>66</v>
      </c>
      <c r="F25" s="16">
        <v>0.696</v>
      </c>
      <c r="G25" s="44"/>
      <c r="H25" s="45">
        <f>F25-H2</f>
        <v>0.04699999999999993</v>
      </c>
      <c r="I25" s="51">
        <f t="shared" si="6"/>
        <v>338.3999999999995</v>
      </c>
      <c r="J25" s="51">
        <f t="shared" si="0"/>
        <v>422.9999999999994</v>
      </c>
      <c r="K25" s="51">
        <f t="shared" si="1"/>
        <v>507.5999999999992</v>
      </c>
      <c r="L25" s="51">
        <f t="shared" si="2"/>
        <v>592.1999999999991</v>
      </c>
      <c r="M25" s="51">
        <f t="shared" si="3"/>
        <v>676.799999999999</v>
      </c>
      <c r="N25" s="52">
        <f t="shared" si="4"/>
        <v>761.3999999999988</v>
      </c>
      <c r="O25" s="57">
        <f t="shared" si="5"/>
        <v>845.9999999999987</v>
      </c>
      <c r="P25" s="65">
        <f>H25*P3</f>
        <v>549.8999999999992</v>
      </c>
    </row>
    <row r="26" spans="1:16" s="1" customFormat="1" ht="15.75" customHeight="1">
      <c r="A26" s="37"/>
      <c r="B26" s="15">
        <v>11</v>
      </c>
      <c r="C26" s="13" t="s">
        <v>56</v>
      </c>
      <c r="D26" s="14">
        <v>5845</v>
      </c>
      <c r="E26" s="15" t="s">
        <v>57</v>
      </c>
      <c r="F26" s="16">
        <v>0.667</v>
      </c>
      <c r="G26" s="44"/>
      <c r="H26" s="45">
        <f>F26-H2</f>
        <v>0.018000000000000016</v>
      </c>
      <c r="I26" s="51">
        <f t="shared" si="6"/>
        <v>129.6000000000001</v>
      </c>
      <c r="J26" s="51">
        <f t="shared" si="0"/>
        <v>162.00000000000014</v>
      </c>
      <c r="K26" s="51">
        <f t="shared" si="1"/>
        <v>194.40000000000018</v>
      </c>
      <c r="L26" s="51">
        <f t="shared" si="2"/>
        <v>226.8000000000002</v>
      </c>
      <c r="M26" s="51">
        <f t="shared" si="3"/>
        <v>259.2000000000002</v>
      </c>
      <c r="N26" s="52">
        <f t="shared" si="4"/>
        <v>291.60000000000025</v>
      </c>
      <c r="O26" s="57">
        <f t="shared" si="5"/>
        <v>324.0000000000003</v>
      </c>
      <c r="P26" s="65">
        <f>H26*P3</f>
        <v>210.6000000000002</v>
      </c>
    </row>
    <row r="27" spans="1:16" s="1" customFormat="1" ht="15.75" customHeight="1" thickBot="1">
      <c r="A27" s="38"/>
      <c r="B27" s="18">
        <v>12</v>
      </c>
      <c r="C27" s="19" t="s">
        <v>5</v>
      </c>
      <c r="D27" s="20">
        <v>6458</v>
      </c>
      <c r="E27" s="18" t="s">
        <v>6</v>
      </c>
      <c r="F27" s="21">
        <v>0.649</v>
      </c>
      <c r="G27" s="44"/>
      <c r="H27" s="54">
        <f>F27-H2</f>
        <v>0</v>
      </c>
      <c r="I27" s="55">
        <f t="shared" si="6"/>
        <v>0</v>
      </c>
      <c r="J27" s="55">
        <f t="shared" si="0"/>
        <v>0</v>
      </c>
      <c r="K27" s="55">
        <f t="shared" si="1"/>
        <v>0</v>
      </c>
      <c r="L27" s="55">
        <f t="shared" si="2"/>
        <v>0</v>
      </c>
      <c r="M27" s="55">
        <f t="shared" si="3"/>
        <v>0</v>
      </c>
      <c r="N27" s="56">
        <f t="shared" si="4"/>
        <v>0</v>
      </c>
      <c r="O27" s="58">
        <f t="shared" si="5"/>
        <v>0</v>
      </c>
      <c r="P27" s="66">
        <f>H27*P3</f>
        <v>0</v>
      </c>
    </row>
    <row r="28" spans="2:7" ht="15.75" customHeight="1">
      <c r="B28" s="5"/>
      <c r="C28" s="9" t="s">
        <v>40</v>
      </c>
      <c r="D28" s="7"/>
      <c r="E28" s="8"/>
      <c r="F28" s="8"/>
      <c r="G28" s="43"/>
    </row>
    <row r="29" spans="2:7" ht="15.75" customHeight="1">
      <c r="B29" s="5"/>
      <c r="C29" s="10" t="s">
        <v>62</v>
      </c>
      <c r="D29" s="11"/>
      <c r="E29" s="10"/>
      <c r="F29" s="10"/>
      <c r="G29" s="10"/>
    </row>
    <row r="30" spans="2:7" ht="15.75" customHeight="1">
      <c r="B30" s="5"/>
      <c r="C30" s="10"/>
      <c r="D30" s="11"/>
      <c r="E30" s="10"/>
      <c r="F30" s="10"/>
      <c r="G30" s="10"/>
    </row>
    <row r="31" spans="2:7" ht="15.75" customHeight="1">
      <c r="B31" s="5"/>
      <c r="C31" s="5"/>
      <c r="D31" s="6"/>
      <c r="E31" s="5"/>
      <c r="F31" s="2"/>
      <c r="G31" s="2"/>
    </row>
  </sheetData>
  <printOptions/>
  <pageMargins left="0.8200000000000002" right="0.36000000000000004" top="0.7800000000000001" bottom="0.36000000000000004" header="0.56" footer="0.2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Mamiko</dc:creator>
  <cp:keywords/>
  <dc:description/>
  <cp:lastModifiedBy>大坪 明</cp:lastModifiedBy>
  <cp:lastPrinted>2011-05-12T06:44:14Z</cp:lastPrinted>
  <dcterms:created xsi:type="dcterms:W3CDTF">2010-06-18T07:03:51Z</dcterms:created>
  <dcterms:modified xsi:type="dcterms:W3CDTF">2011-05-12T14:32:46Z</dcterms:modified>
  <cp:category/>
  <cp:version/>
  <cp:contentType/>
  <cp:contentStatus/>
</cp:coreProperties>
</file>