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27620" windowHeight="21800" tabRatio="662" activeTab="0"/>
  </bookViews>
  <sheets>
    <sheet name="SFSYR2013スクラッチ" sheetId="1" r:id="rId1"/>
  </sheets>
  <definedNames>
    <definedName name="_xlnm.Print_Area" localSheetId="0">'SFSYR2013スクラッチ'!$A$1:$P$25</definedName>
    <definedName name="スタート">#REF!</definedName>
    <definedName name="スタート時刻">#REF!</definedName>
  </definedNames>
  <calcPr fullCalcOnLoad="1"/>
</workbook>
</file>

<file path=xl/sharedStrings.xml><?xml version="1.0" encoding="utf-8"?>
<sst xmlns="http://schemas.openxmlformats.org/spreadsheetml/2006/main" count="64" uniqueCount="49">
  <si>
    <t>2時間</t>
  </si>
  <si>
    <t>自艇のTCC</t>
  </si>
  <si>
    <t>Bohica8.5</t>
  </si>
  <si>
    <t>Dufour 34E</t>
  </si>
  <si>
    <t>Arpege</t>
  </si>
  <si>
    <t>ADONIS</t>
  </si>
  <si>
    <t>First 35</t>
  </si>
  <si>
    <t>自艇のTCF</t>
  </si>
  <si>
    <t>レース所要時間</t>
  </si>
  <si>
    <t>修正CT早見表（単位：秒）</t>
  </si>
  <si>
    <t>4時間30分</t>
  </si>
  <si>
    <t>5時間</t>
  </si>
  <si>
    <t>簡易スクラッチシート</t>
  </si>
  <si>
    <t>任意秒</t>
  </si>
  <si>
    <t>1122TREKKEE</t>
  </si>
  <si>
    <t>3時間</t>
  </si>
  <si>
    <t>3時間30分</t>
  </si>
  <si>
    <t>4時間</t>
  </si>
  <si>
    <t>他艇とのハンディキャップH＝〔（他艇TCFー自艇TCF）÷他艇TCF  〕×  自艇ET</t>
  </si>
  <si>
    <t>修正時間 CT = 所要時間 ET × TCF</t>
  </si>
  <si>
    <t>Sail No.</t>
  </si>
  <si>
    <t>艇種</t>
  </si>
  <si>
    <t>他艇との差</t>
  </si>
  <si>
    <t>2時間30分</t>
  </si>
  <si>
    <t>TCF</t>
  </si>
  <si>
    <t>YAMAHA 33S</t>
  </si>
  <si>
    <t>SAMOA</t>
  </si>
  <si>
    <t>艇名</t>
  </si>
  <si>
    <t>mystic X</t>
  </si>
  <si>
    <t>TIBURON</t>
  </si>
  <si>
    <t>SALONA37</t>
  </si>
  <si>
    <t>KAYA</t>
  </si>
  <si>
    <t>FELLOWS</t>
  </si>
  <si>
    <t>Farr 40</t>
  </si>
  <si>
    <t>Sail for Smiles Yacht Race 2013</t>
  </si>
  <si>
    <t>クラス</t>
  </si>
  <si>
    <t>A</t>
  </si>
  <si>
    <t>B</t>
  </si>
  <si>
    <t>TCC</t>
  </si>
  <si>
    <t>修正時間 CT = 所要時間 ET × TCC</t>
  </si>
  <si>
    <t>他艇とのハンディキャップH＝〔（他艇TCCー自艇TCC）÷他艇TCC  〕×  自艇ET</t>
  </si>
  <si>
    <t>X-35OD</t>
  </si>
  <si>
    <t>ZEPHYR</t>
  </si>
  <si>
    <t>COMET375</t>
  </si>
  <si>
    <t>Lucky Lady VIII</t>
  </si>
  <si>
    <t>Farr 30 IOD</t>
  </si>
  <si>
    <t>Melges 32</t>
  </si>
  <si>
    <t>quetefeek</t>
  </si>
  <si>
    <t>DUBOIS ONETON(+1)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</si>
</sst>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h:mm:ss;@"/>
    <numFmt numFmtId="180" formatCode="0.000_ "/>
    <numFmt numFmtId="181" formatCode="0.000_);[Red]\(0.000\)"/>
    <numFmt numFmtId="182" formatCode="0_);[Red]\(0\)"/>
    <numFmt numFmtId="183" formatCode="0.0_ "/>
    <numFmt numFmtId="184" formatCode="0_ "/>
    <numFmt numFmtId="185" formatCode="#,##0_ "/>
    <numFmt numFmtId="186" formatCode="0.00_ "/>
    <numFmt numFmtId="187" formatCode="#,##0_);[Red]\(#,##0\)"/>
    <numFmt numFmtId="188" formatCode="General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小塚ゴシック Pro R"/>
      <family val="0"/>
    </font>
    <font>
      <sz val="9"/>
      <name val="小塚ゴシック Pro R"/>
      <family val="0"/>
    </font>
    <font>
      <sz val="10"/>
      <name val="小塚ゴシック Pro R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0"/>
      <color indexed="9"/>
      <name val="小塚ゴシック Pro R"/>
      <family val="0"/>
    </font>
    <font>
      <sz val="10"/>
      <color indexed="14"/>
      <name val="小塚ゴシック Pro 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4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4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82" fontId="22" fillId="0" borderId="11" xfId="0" applyNumberFormat="1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82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182" fontId="22" fillId="0" borderId="0" xfId="0" applyNumberFormat="1" applyFont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2" fontId="22" fillId="0" borderId="0" xfId="0" applyNumberFormat="1" applyFont="1" applyAlignment="1">
      <alignment horizontal="left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182" fontId="22" fillId="0" borderId="14" xfId="0" applyNumberFormat="1" applyFont="1" applyBorder="1" applyAlignment="1">
      <alignment horizontal="center" vertical="center" shrinkToFit="1"/>
    </xf>
    <xf numFmtId="180" fontId="22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shrinkToFit="1"/>
    </xf>
    <xf numFmtId="185" fontId="22" fillId="0" borderId="11" xfId="0" applyNumberFormat="1" applyFont="1" applyBorder="1" applyAlignment="1">
      <alignment vertical="center" shrinkToFit="1"/>
    </xf>
    <xf numFmtId="185" fontId="22" fillId="0" borderId="11" xfId="0" applyNumberFormat="1" applyFont="1" applyBorder="1" applyAlignment="1">
      <alignment vertical="center" shrinkToFit="1"/>
    </xf>
    <xf numFmtId="0" fontId="26" fillId="24" borderId="16" xfId="0" applyFont="1" applyFill="1" applyBorder="1" applyAlignment="1">
      <alignment vertical="center" shrinkToFit="1"/>
    </xf>
    <xf numFmtId="0" fontId="27" fillId="0" borderId="17" xfId="0" applyFont="1" applyBorder="1" applyAlignment="1">
      <alignment vertical="center" shrinkToFit="1"/>
    </xf>
    <xf numFmtId="182" fontId="20" fillId="0" borderId="0" xfId="0" applyNumberFormat="1" applyFont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 shrinkToFit="1"/>
    </xf>
    <xf numFmtId="182" fontId="22" fillId="0" borderId="11" xfId="0" applyNumberFormat="1" applyFont="1" applyFill="1" applyBorder="1" applyAlignment="1">
      <alignment horizontal="center" vertical="center" shrinkToFit="1"/>
    </xf>
    <xf numFmtId="181" fontId="22" fillId="0" borderId="11" xfId="0" applyNumberFormat="1" applyFont="1" applyFill="1" applyBorder="1" applyAlignment="1">
      <alignment horizontal="center" vertical="center" shrinkToFit="1"/>
    </xf>
    <xf numFmtId="181" fontId="22" fillId="0" borderId="0" xfId="0" applyNumberFormat="1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80" fontId="22" fillId="0" borderId="20" xfId="0" applyNumberFormat="1" applyFont="1" applyBorder="1" applyAlignment="1">
      <alignment horizontal="center" vertical="center" shrinkToFit="1"/>
    </xf>
    <xf numFmtId="181" fontId="22" fillId="0" borderId="21" xfId="0" applyNumberFormat="1" applyFont="1" applyBorder="1" applyAlignment="1">
      <alignment horizontal="center" vertical="center" shrinkToFit="1"/>
    </xf>
    <xf numFmtId="181" fontId="22" fillId="0" borderId="22" xfId="0" applyNumberFormat="1" applyFont="1" applyBorder="1" applyAlignment="1">
      <alignment horizontal="center" vertical="center" shrinkToFit="1"/>
    </xf>
    <xf numFmtId="0" fontId="22" fillId="25" borderId="23" xfId="0" applyFont="1" applyFill="1" applyBorder="1" applyAlignment="1">
      <alignment horizontal="center" vertical="center" shrinkToFit="1"/>
    </xf>
    <xf numFmtId="0" fontId="22" fillId="25" borderId="24" xfId="0" applyFont="1" applyFill="1" applyBorder="1" applyAlignment="1">
      <alignment horizontal="center" vertical="center" shrinkToFit="1"/>
    </xf>
    <xf numFmtId="0" fontId="25" fillId="25" borderId="25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182" fontId="22" fillId="0" borderId="0" xfId="0" applyNumberFormat="1" applyFont="1" applyFill="1" applyBorder="1" applyAlignment="1">
      <alignment horizontal="center" vertical="center" shrinkToFit="1"/>
    </xf>
    <xf numFmtId="181" fontId="22" fillId="0" borderId="0" xfId="0" applyNumberFormat="1" applyFont="1" applyBorder="1" applyAlignment="1">
      <alignment horizontal="center" vertical="center" shrinkToFit="1"/>
    </xf>
    <xf numFmtId="185" fontId="22" fillId="0" borderId="26" xfId="0" applyNumberFormat="1" applyFont="1" applyBorder="1" applyAlignment="1">
      <alignment vertical="center" shrinkToFit="1"/>
    </xf>
    <xf numFmtId="185" fontId="22" fillId="0" borderId="0" xfId="0" applyNumberFormat="1" applyFont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shrinkToFit="1"/>
    </xf>
    <xf numFmtId="180" fontId="22" fillId="0" borderId="11" xfId="0" applyNumberFormat="1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185" fontId="22" fillId="0" borderId="30" xfId="0" applyNumberFormat="1" applyFont="1" applyBorder="1" applyAlignment="1">
      <alignment vertical="center" shrinkToFit="1"/>
    </xf>
    <xf numFmtId="0" fontId="27" fillId="0" borderId="31" xfId="0" applyFont="1" applyBorder="1" applyAlignment="1">
      <alignment horizontal="center" vertical="center"/>
    </xf>
    <xf numFmtId="185" fontId="27" fillId="0" borderId="11" xfId="0" applyNumberFormat="1" applyFont="1" applyBorder="1" applyAlignment="1">
      <alignment horizontal="center" vertical="center" shrinkToFit="1"/>
    </xf>
    <xf numFmtId="180" fontId="22" fillId="0" borderId="11" xfId="0" applyNumberFormat="1" applyFont="1" applyBorder="1" applyAlignment="1">
      <alignment horizontal="center" vertical="center" shrinkToFit="1"/>
    </xf>
    <xf numFmtId="180" fontId="22" fillId="0" borderId="11" xfId="0" applyNumberFormat="1" applyFont="1" applyBorder="1" applyAlignment="1">
      <alignment horizontal="center" vertical="center" shrinkToFit="1"/>
    </xf>
    <xf numFmtId="180" fontId="22" fillId="0" borderId="11" xfId="0" applyNumberFormat="1" applyFont="1" applyFill="1" applyBorder="1" applyAlignment="1">
      <alignment horizontal="center" vertical="center" shrinkToFit="1"/>
    </xf>
    <xf numFmtId="0" fontId="25" fillId="21" borderId="25" xfId="0" applyFont="1" applyFill="1" applyBorder="1" applyAlignment="1">
      <alignment horizontal="center" vertical="center" shrinkToFit="1"/>
    </xf>
    <xf numFmtId="0" fontId="25" fillId="21" borderId="23" xfId="0" applyFont="1" applyFill="1" applyBorder="1" applyAlignment="1">
      <alignment horizontal="center" vertical="center" shrinkToFit="1"/>
    </xf>
    <xf numFmtId="0" fontId="22" fillId="21" borderId="23" xfId="0" applyFont="1" applyFill="1" applyBorder="1" applyAlignment="1">
      <alignment horizontal="center" vertical="center" shrinkToFit="1"/>
    </xf>
    <xf numFmtId="0" fontId="22" fillId="21" borderId="24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21</xdr:row>
      <xdr:rowOff>85725</xdr:rowOff>
    </xdr:from>
    <xdr:to>
      <xdr:col>15</xdr:col>
      <xdr:colOff>323850</xdr:colOff>
      <xdr:row>24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28625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25" zoomScaleNormal="125" zoomScaleSheetLayoutView="100" workbookViewId="0" topLeftCell="A1">
      <selection activeCell="A18" sqref="A18:A21"/>
    </sheetView>
  </sheetViews>
  <sheetFormatPr defaultColWidth="8.875" defaultRowHeight="15.75" customHeight="1"/>
  <cols>
    <col min="1" max="1" width="3.375" style="10" customWidth="1"/>
    <col min="2" max="2" width="3.375" style="1" customWidth="1"/>
    <col min="3" max="3" width="15.875" style="1" customWidth="1"/>
    <col min="4" max="4" width="6.875" style="8" customWidth="1"/>
    <col min="5" max="5" width="12.875" style="1" customWidth="1"/>
    <col min="6" max="6" width="7.875" style="9" customWidth="1"/>
    <col min="7" max="7" width="2.375" style="9" customWidth="1"/>
    <col min="8" max="16" width="7.875" style="10" customWidth="1"/>
    <col min="17" max="17" width="6.875" style="10" customWidth="1"/>
    <col min="18" max="16384" width="8.875" style="10" customWidth="1"/>
  </cols>
  <sheetData>
    <row r="1" spans="2:15" ht="15.75" customHeight="1">
      <c r="B1" s="10"/>
      <c r="C1" s="10"/>
      <c r="D1" s="31" t="s">
        <v>34</v>
      </c>
      <c r="E1" s="10"/>
      <c r="F1" s="2"/>
      <c r="G1" s="2"/>
      <c r="H1" s="29" t="s">
        <v>1</v>
      </c>
      <c r="I1" s="51"/>
      <c r="J1" s="25"/>
      <c r="K1" s="52"/>
      <c r="L1" s="52" t="s">
        <v>9</v>
      </c>
      <c r="M1" s="25"/>
      <c r="N1" s="25"/>
      <c r="O1" s="53"/>
    </row>
    <row r="2" spans="2:16" ht="15.75" customHeight="1" thickBot="1">
      <c r="B2" s="10"/>
      <c r="C2" s="10"/>
      <c r="D2" s="31" t="s">
        <v>12</v>
      </c>
      <c r="E2" s="10"/>
      <c r="F2" s="2"/>
      <c r="G2" s="2"/>
      <c r="H2" s="30">
        <v>1.165</v>
      </c>
      <c r="I2" s="51"/>
      <c r="J2" s="25"/>
      <c r="K2" s="52"/>
      <c r="L2" s="52" t="s">
        <v>8</v>
      </c>
      <c r="M2" s="25"/>
      <c r="N2" s="25"/>
      <c r="O2" s="25"/>
      <c r="P2" s="58" t="s">
        <v>13</v>
      </c>
    </row>
    <row r="3" spans="1:16" s="9" customFormat="1" ht="15.75" customHeight="1" thickBot="1">
      <c r="A3" s="36" t="s">
        <v>35</v>
      </c>
      <c r="B3" s="37"/>
      <c r="C3" s="21" t="s">
        <v>27</v>
      </c>
      <c r="D3" s="22" t="s">
        <v>20</v>
      </c>
      <c r="E3" s="21" t="s">
        <v>21</v>
      </c>
      <c r="F3" s="38" t="s">
        <v>38</v>
      </c>
      <c r="G3" s="23"/>
      <c r="H3" s="54" t="s">
        <v>22</v>
      </c>
      <c r="I3" s="26" t="s">
        <v>0</v>
      </c>
      <c r="J3" s="26" t="s">
        <v>23</v>
      </c>
      <c r="K3" s="26" t="s">
        <v>15</v>
      </c>
      <c r="L3" s="26" t="s">
        <v>16</v>
      </c>
      <c r="M3" s="26" t="s">
        <v>17</v>
      </c>
      <c r="N3" s="26" t="s">
        <v>10</v>
      </c>
      <c r="O3" s="56" t="s">
        <v>11</v>
      </c>
      <c r="P3" s="59">
        <v>11700</v>
      </c>
    </row>
    <row r="4" spans="1:16" s="1" customFormat="1" ht="15.75" customHeight="1" thickTop="1">
      <c r="A4" s="43" t="s">
        <v>36</v>
      </c>
      <c r="B4" s="19">
        <v>1</v>
      </c>
      <c r="C4" s="7" t="s">
        <v>28</v>
      </c>
      <c r="D4" s="33">
        <v>6409</v>
      </c>
      <c r="E4" s="7" t="s">
        <v>33</v>
      </c>
      <c r="F4" s="34">
        <v>1.165</v>
      </c>
      <c r="G4" s="47"/>
      <c r="H4" s="55">
        <f>F4-H2</f>
        <v>0</v>
      </c>
      <c r="I4" s="27">
        <f>H4*7200</f>
        <v>0</v>
      </c>
      <c r="J4" s="27">
        <f>H4*9000</f>
        <v>0</v>
      </c>
      <c r="K4" s="27">
        <f>H4*10800</f>
        <v>0</v>
      </c>
      <c r="L4" s="27">
        <f>H4*12600</f>
        <v>0</v>
      </c>
      <c r="M4" s="27">
        <f>H4*14400</f>
        <v>0</v>
      </c>
      <c r="N4" s="28">
        <f>H4*16200</f>
        <v>0</v>
      </c>
      <c r="O4" s="57">
        <f>H4*18000</f>
        <v>0</v>
      </c>
      <c r="P4" s="28">
        <f>H4*P3</f>
        <v>0</v>
      </c>
    </row>
    <row r="5" spans="1:16" s="1" customFormat="1" ht="15.75" customHeight="1">
      <c r="A5" s="41"/>
      <c r="B5" s="17">
        <v>2</v>
      </c>
      <c r="C5" s="7" t="s">
        <v>14</v>
      </c>
      <c r="D5" s="33">
        <v>1122</v>
      </c>
      <c r="E5" s="7" t="s">
        <v>48</v>
      </c>
      <c r="F5" s="34">
        <v>1.142</v>
      </c>
      <c r="G5" s="47"/>
      <c r="H5" s="55">
        <f>F5-H2</f>
        <v>-0.02300000000000013</v>
      </c>
      <c r="I5" s="27">
        <f>H5*7200</f>
        <v>-165.60000000000093</v>
      </c>
      <c r="J5" s="27">
        <f aca="true" t="shared" si="0" ref="J5:J21">H5*9000</f>
        <v>-207.0000000000012</v>
      </c>
      <c r="K5" s="27">
        <f aca="true" t="shared" si="1" ref="K5:K21">H5*10800</f>
        <v>-248.40000000000143</v>
      </c>
      <c r="L5" s="27">
        <f aca="true" t="shared" si="2" ref="L5:L21">H5*12600</f>
        <v>-289.80000000000166</v>
      </c>
      <c r="M5" s="27">
        <f aca="true" t="shared" si="3" ref="M5:M21">H5*14400</f>
        <v>-331.20000000000186</v>
      </c>
      <c r="N5" s="28">
        <f aca="true" t="shared" si="4" ref="N5:N21">H5*16200</f>
        <v>-372.6000000000021</v>
      </c>
      <c r="O5" s="57">
        <f aca="true" t="shared" si="5" ref="O5:O21">H5*18000</f>
        <v>-414.0000000000024</v>
      </c>
      <c r="P5" s="28">
        <f>H5*P3</f>
        <v>-269.10000000000156</v>
      </c>
    </row>
    <row r="6" spans="1:16" s="1" customFormat="1" ht="15.75" customHeight="1">
      <c r="A6" s="41"/>
      <c r="B6" s="18">
        <v>3</v>
      </c>
      <c r="C6" s="7" t="s">
        <v>26</v>
      </c>
      <c r="D6" s="33">
        <v>3055</v>
      </c>
      <c r="E6" s="7" t="s">
        <v>2</v>
      </c>
      <c r="F6" s="34">
        <v>1.108</v>
      </c>
      <c r="G6" s="47"/>
      <c r="H6" s="55">
        <f>F6-H2</f>
        <v>-0.05699999999999994</v>
      </c>
      <c r="I6" s="27">
        <f aca="true" t="shared" si="6" ref="I6:I21">H6*7200</f>
        <v>-410.3999999999996</v>
      </c>
      <c r="J6" s="27">
        <f t="shared" si="0"/>
        <v>-512.9999999999994</v>
      </c>
      <c r="K6" s="27">
        <f t="shared" si="1"/>
        <v>-615.5999999999993</v>
      </c>
      <c r="L6" s="27">
        <f t="shared" si="2"/>
        <v>-718.1999999999992</v>
      </c>
      <c r="M6" s="27">
        <f t="shared" si="3"/>
        <v>-820.7999999999992</v>
      </c>
      <c r="N6" s="28">
        <f t="shared" si="4"/>
        <v>-923.3999999999991</v>
      </c>
      <c r="O6" s="57">
        <f t="shared" si="5"/>
        <v>-1025.9999999999989</v>
      </c>
      <c r="P6" s="28">
        <f>H6*P3</f>
        <v>-666.8999999999993</v>
      </c>
    </row>
    <row r="7" spans="1:16" s="1" customFormat="1" ht="15.75" customHeight="1">
      <c r="A7" s="41"/>
      <c r="B7" s="18">
        <v>4</v>
      </c>
      <c r="C7" s="7" t="s">
        <v>44</v>
      </c>
      <c r="D7" s="33">
        <v>4591</v>
      </c>
      <c r="E7" s="7" t="s">
        <v>45</v>
      </c>
      <c r="F7" s="34">
        <v>1.076</v>
      </c>
      <c r="G7" s="47"/>
      <c r="H7" s="55">
        <f>F7-H2</f>
        <v>-0.08899999999999997</v>
      </c>
      <c r="I7" s="27">
        <f t="shared" si="6"/>
        <v>-640.7999999999997</v>
      </c>
      <c r="J7" s="27">
        <f t="shared" si="0"/>
        <v>-800.9999999999997</v>
      </c>
      <c r="K7" s="27">
        <f t="shared" si="1"/>
        <v>-961.1999999999997</v>
      </c>
      <c r="L7" s="27">
        <f t="shared" si="2"/>
        <v>-1121.3999999999996</v>
      </c>
      <c r="M7" s="27">
        <f t="shared" si="3"/>
        <v>-1281.5999999999995</v>
      </c>
      <c r="N7" s="28">
        <f t="shared" si="4"/>
        <v>-1441.7999999999995</v>
      </c>
      <c r="O7" s="57">
        <f t="shared" si="5"/>
        <v>-1601.9999999999993</v>
      </c>
      <c r="P7" s="28">
        <f>H7*P3</f>
        <v>-1041.2999999999997</v>
      </c>
    </row>
    <row r="8" spans="1:16" s="1" customFormat="1" ht="15.75" customHeight="1">
      <c r="A8" s="41"/>
      <c r="B8" s="18">
        <v>5</v>
      </c>
      <c r="C8" s="7" t="s">
        <v>31</v>
      </c>
      <c r="D8" s="33">
        <v>5132</v>
      </c>
      <c r="E8" s="7" t="s">
        <v>41</v>
      </c>
      <c r="F8" s="34">
        <v>1.052</v>
      </c>
      <c r="G8" s="47"/>
      <c r="H8" s="55">
        <f>F8-H2</f>
        <v>-0.11299999999999999</v>
      </c>
      <c r="I8" s="27">
        <f t="shared" si="6"/>
        <v>-813.5999999999999</v>
      </c>
      <c r="J8" s="27">
        <f t="shared" si="0"/>
        <v>-1016.9999999999999</v>
      </c>
      <c r="K8" s="27">
        <f t="shared" si="1"/>
        <v>-1220.3999999999999</v>
      </c>
      <c r="L8" s="27">
        <f t="shared" si="2"/>
        <v>-1423.8</v>
      </c>
      <c r="M8" s="27">
        <f t="shared" si="3"/>
        <v>-1627.1999999999998</v>
      </c>
      <c r="N8" s="28">
        <f t="shared" si="4"/>
        <v>-1830.6</v>
      </c>
      <c r="O8" s="57">
        <f t="shared" si="5"/>
        <v>-2033.9999999999998</v>
      </c>
      <c r="P8" s="28">
        <f>H8*P3</f>
        <v>-1322.1</v>
      </c>
    </row>
    <row r="9" spans="1:16" s="1" customFormat="1" ht="15.75" customHeight="1">
      <c r="A9" s="41"/>
      <c r="B9" s="18">
        <v>6</v>
      </c>
      <c r="C9" s="7" t="s">
        <v>32</v>
      </c>
      <c r="D9" s="33">
        <v>5655</v>
      </c>
      <c r="E9" s="7" t="s">
        <v>25</v>
      </c>
      <c r="F9" s="34">
        <v>1.034</v>
      </c>
      <c r="G9" s="47"/>
      <c r="H9" s="55">
        <f>F9-H2</f>
        <v>-0.131</v>
      </c>
      <c r="I9" s="27">
        <f t="shared" si="6"/>
        <v>-943.2</v>
      </c>
      <c r="J9" s="27">
        <f t="shared" si="0"/>
        <v>-1179</v>
      </c>
      <c r="K9" s="27">
        <f t="shared" si="1"/>
        <v>-1414.8</v>
      </c>
      <c r="L9" s="27">
        <f t="shared" si="2"/>
        <v>-1650.6000000000001</v>
      </c>
      <c r="M9" s="27">
        <f t="shared" si="3"/>
        <v>-1886.4</v>
      </c>
      <c r="N9" s="28">
        <f t="shared" si="4"/>
        <v>-2122.2000000000003</v>
      </c>
      <c r="O9" s="57">
        <f t="shared" si="5"/>
        <v>-2358</v>
      </c>
      <c r="P9" s="28">
        <f>H9*P3</f>
        <v>-1532.7</v>
      </c>
    </row>
    <row r="10" spans="1:16" s="1" customFormat="1" ht="15.75" customHeight="1">
      <c r="A10" s="42"/>
      <c r="B10" s="18">
        <v>7</v>
      </c>
      <c r="C10" s="7" t="s">
        <v>5</v>
      </c>
      <c r="D10" s="33">
        <v>6554</v>
      </c>
      <c r="E10" s="7" t="s">
        <v>6</v>
      </c>
      <c r="F10" s="34">
        <v>1.024</v>
      </c>
      <c r="G10" s="47"/>
      <c r="H10" s="55">
        <f>F10-H2</f>
        <v>-0.14100000000000001</v>
      </c>
      <c r="I10" s="27">
        <f t="shared" si="6"/>
        <v>-1015.2</v>
      </c>
      <c r="J10" s="27">
        <f t="shared" si="0"/>
        <v>-1269.0000000000002</v>
      </c>
      <c r="K10" s="27">
        <f t="shared" si="1"/>
        <v>-1522.8000000000002</v>
      </c>
      <c r="L10" s="27">
        <f t="shared" si="2"/>
        <v>-1776.6000000000001</v>
      </c>
      <c r="M10" s="27">
        <f t="shared" si="3"/>
        <v>-2030.4</v>
      </c>
      <c r="N10" s="28">
        <f t="shared" si="4"/>
        <v>-2284.2000000000003</v>
      </c>
      <c r="O10" s="57">
        <f t="shared" si="5"/>
        <v>-2538.0000000000005</v>
      </c>
      <c r="P10" s="28">
        <f>H10*P3</f>
        <v>-1649.7000000000003</v>
      </c>
    </row>
    <row r="11" spans="1:16" s="1" customFormat="1" ht="15.75" customHeight="1">
      <c r="A11" s="50"/>
      <c r="B11" s="44"/>
      <c r="C11" s="14" t="s">
        <v>39</v>
      </c>
      <c r="D11" s="12"/>
      <c r="E11" s="13"/>
      <c r="F11" s="13"/>
      <c r="G11" s="24"/>
      <c r="H11" s="10"/>
      <c r="I11" s="10"/>
      <c r="J11" s="10"/>
      <c r="K11" s="48"/>
      <c r="L11" s="48"/>
      <c r="M11" s="48"/>
      <c r="N11" s="48"/>
      <c r="O11" s="48"/>
      <c r="P11" s="48"/>
    </row>
    <row r="12" spans="1:16" s="1" customFormat="1" ht="15.75" customHeight="1">
      <c r="A12" s="50"/>
      <c r="B12" s="44"/>
      <c r="C12" s="15" t="s">
        <v>40</v>
      </c>
      <c r="D12" s="16"/>
      <c r="E12" s="15"/>
      <c r="F12" s="15"/>
      <c r="G12" s="15"/>
      <c r="H12" s="10"/>
      <c r="I12" s="10"/>
      <c r="J12" s="10"/>
      <c r="K12" s="49"/>
      <c r="L12" s="49"/>
      <c r="M12" s="49"/>
      <c r="N12" s="49"/>
      <c r="O12" s="49"/>
      <c r="P12" s="49"/>
    </row>
    <row r="13" spans="1:16" s="1" customFormat="1" ht="15.75" customHeight="1">
      <c r="A13" s="50"/>
      <c r="B13" s="44"/>
      <c r="C13" s="45"/>
      <c r="D13" s="46"/>
      <c r="E13" s="45"/>
      <c r="F13" s="35"/>
      <c r="G13" s="47"/>
      <c r="H13" s="23"/>
      <c r="I13" s="49"/>
      <c r="J13" s="49"/>
      <c r="K13" s="49"/>
      <c r="L13" s="49"/>
      <c r="M13" s="49"/>
      <c r="N13" s="49"/>
      <c r="O13" s="49"/>
      <c r="P13" s="49"/>
    </row>
    <row r="14" spans="1:16" s="1" customFormat="1" ht="15.75" customHeight="1" thickBot="1">
      <c r="A14" s="50"/>
      <c r="B14" s="44"/>
      <c r="C14" s="45"/>
      <c r="D14" s="46"/>
      <c r="E14" s="45"/>
      <c r="F14" s="35"/>
      <c r="G14" s="47"/>
      <c r="H14" s="23"/>
      <c r="I14" s="49"/>
      <c r="J14" s="49"/>
      <c r="K14" s="49"/>
      <c r="L14" s="49"/>
      <c r="M14" s="49"/>
      <c r="N14" s="49"/>
      <c r="O14" s="49"/>
      <c r="P14" s="49"/>
    </row>
    <row r="15" spans="1:16" s="1" customFormat="1" ht="15.75" customHeight="1">
      <c r="A15" s="10"/>
      <c r="B15" s="10"/>
      <c r="C15" s="10"/>
      <c r="D15" s="31"/>
      <c r="E15" s="10"/>
      <c r="F15" s="2"/>
      <c r="G15" s="2"/>
      <c r="H15" s="29" t="s">
        <v>7</v>
      </c>
      <c r="I15" s="51"/>
      <c r="J15" s="25"/>
      <c r="K15" s="52"/>
      <c r="L15" s="52" t="s">
        <v>9</v>
      </c>
      <c r="M15" s="25"/>
      <c r="N15" s="25"/>
      <c r="O15" s="53"/>
      <c r="P15" s="10"/>
    </row>
    <row r="16" spans="1:16" s="1" customFormat="1" ht="15.75" customHeight="1" thickBot="1">
      <c r="A16" s="10"/>
      <c r="B16" s="10"/>
      <c r="C16" s="10"/>
      <c r="D16" s="31"/>
      <c r="E16" s="10"/>
      <c r="F16" s="2"/>
      <c r="G16" s="2"/>
      <c r="H16" s="30">
        <v>0.838</v>
      </c>
      <c r="I16" s="51"/>
      <c r="J16" s="25"/>
      <c r="K16" s="52"/>
      <c r="L16" s="52" t="s">
        <v>8</v>
      </c>
      <c r="M16" s="25"/>
      <c r="N16" s="25"/>
      <c r="O16" s="25"/>
      <c r="P16" s="58" t="s">
        <v>13</v>
      </c>
    </row>
    <row r="17" spans="1:16" s="1" customFormat="1" ht="15.75" customHeight="1" thickBot="1">
      <c r="A17" s="36" t="s">
        <v>35</v>
      </c>
      <c r="B17" s="37"/>
      <c r="C17" s="21" t="s">
        <v>27</v>
      </c>
      <c r="D17" s="22" t="s">
        <v>20</v>
      </c>
      <c r="E17" s="21" t="s">
        <v>21</v>
      </c>
      <c r="F17" s="38" t="s">
        <v>24</v>
      </c>
      <c r="G17" s="23"/>
      <c r="H17" s="54" t="s">
        <v>22</v>
      </c>
      <c r="I17" s="26" t="s">
        <v>0</v>
      </c>
      <c r="J17" s="26" t="s">
        <v>23</v>
      </c>
      <c r="K17" s="26" t="s">
        <v>15</v>
      </c>
      <c r="L17" s="26" t="s">
        <v>16</v>
      </c>
      <c r="M17" s="26" t="s">
        <v>17</v>
      </c>
      <c r="N17" s="26" t="s">
        <v>10</v>
      </c>
      <c r="O17" s="56" t="s">
        <v>11</v>
      </c>
      <c r="P17" s="59">
        <v>11700</v>
      </c>
    </row>
    <row r="18" spans="1:16" s="1" customFormat="1" ht="15.75" customHeight="1" thickTop="1">
      <c r="A18" s="63" t="s">
        <v>37</v>
      </c>
      <c r="B18" s="20">
        <v>1</v>
      </c>
      <c r="C18" s="3" t="s">
        <v>47</v>
      </c>
      <c r="D18" s="32"/>
      <c r="E18" s="4" t="s">
        <v>46</v>
      </c>
      <c r="F18" s="39">
        <v>0.838</v>
      </c>
      <c r="G18" s="47"/>
      <c r="H18" s="60">
        <f>F18-H16</f>
        <v>0</v>
      </c>
      <c r="I18" s="27">
        <f t="shared" si="6"/>
        <v>0</v>
      </c>
      <c r="J18" s="27">
        <f t="shared" si="0"/>
        <v>0</v>
      </c>
      <c r="K18" s="27">
        <f t="shared" si="1"/>
        <v>0</v>
      </c>
      <c r="L18" s="27">
        <f t="shared" si="2"/>
        <v>0</v>
      </c>
      <c r="M18" s="27">
        <f t="shared" si="3"/>
        <v>0</v>
      </c>
      <c r="N18" s="28">
        <f t="shared" si="4"/>
        <v>0</v>
      </c>
      <c r="O18" s="57">
        <f t="shared" si="5"/>
        <v>0</v>
      </c>
      <c r="P18" s="28">
        <f>H18*P3</f>
        <v>0</v>
      </c>
    </row>
    <row r="19" spans="1:16" s="1" customFormat="1" ht="15.75" customHeight="1">
      <c r="A19" s="64"/>
      <c r="B19" s="18">
        <v>2</v>
      </c>
      <c r="C19" s="7" t="s">
        <v>29</v>
      </c>
      <c r="D19" s="6">
        <v>3465</v>
      </c>
      <c r="E19" s="5" t="s">
        <v>30</v>
      </c>
      <c r="F19" s="40">
        <v>0.777</v>
      </c>
      <c r="G19" s="47"/>
      <c r="H19" s="61">
        <f>F19-H16</f>
        <v>-0.06099999999999994</v>
      </c>
      <c r="I19" s="28">
        <f>H19*7200</f>
        <v>-439.1999999999996</v>
      </c>
      <c r="J19" s="28">
        <f>H19*9000</f>
        <v>-548.9999999999995</v>
      </c>
      <c r="K19" s="28">
        <f>H19*10800</f>
        <v>-658.7999999999994</v>
      </c>
      <c r="L19" s="28">
        <f>H19*12600</f>
        <v>-768.5999999999992</v>
      </c>
      <c r="M19" s="28">
        <f>H19*14400</f>
        <v>-878.3999999999992</v>
      </c>
      <c r="N19" s="28">
        <f>H19*16200</f>
        <v>-988.1999999999991</v>
      </c>
      <c r="O19" s="57">
        <f>H19*18000</f>
        <v>-1097.999999999999</v>
      </c>
      <c r="P19" s="28">
        <f>H19*P4</f>
        <v>0</v>
      </c>
    </row>
    <row r="20" spans="1:16" s="1" customFormat="1" ht="15.75" customHeight="1">
      <c r="A20" s="65"/>
      <c r="B20" s="18">
        <v>3</v>
      </c>
      <c r="C20" s="7" t="s">
        <v>4</v>
      </c>
      <c r="D20" s="33">
        <v>6566</v>
      </c>
      <c r="E20" s="7" t="s">
        <v>3</v>
      </c>
      <c r="F20" s="34">
        <v>0.74</v>
      </c>
      <c r="G20" s="47"/>
      <c r="H20" s="62">
        <f>F20-H16</f>
        <v>-0.09799999999999998</v>
      </c>
      <c r="I20" s="27">
        <f t="shared" si="6"/>
        <v>-705.5999999999998</v>
      </c>
      <c r="J20" s="27">
        <f>H20*9000</f>
        <v>-881.9999999999998</v>
      </c>
      <c r="K20" s="27">
        <f t="shared" si="1"/>
        <v>-1058.3999999999996</v>
      </c>
      <c r="L20" s="27">
        <f t="shared" si="2"/>
        <v>-1234.7999999999997</v>
      </c>
      <c r="M20" s="27">
        <f t="shared" si="3"/>
        <v>-1411.1999999999996</v>
      </c>
      <c r="N20" s="28">
        <f t="shared" si="4"/>
        <v>-1587.5999999999997</v>
      </c>
      <c r="O20" s="57">
        <f t="shared" si="5"/>
        <v>-1763.9999999999995</v>
      </c>
      <c r="P20" s="28">
        <f>H20*P3</f>
        <v>-1146.5999999999997</v>
      </c>
    </row>
    <row r="21" spans="1:16" s="1" customFormat="1" ht="15.75" customHeight="1">
      <c r="A21" s="66"/>
      <c r="B21" s="18">
        <v>4</v>
      </c>
      <c r="C21" s="7" t="s">
        <v>42</v>
      </c>
      <c r="D21" s="33">
        <v>2007</v>
      </c>
      <c r="E21" s="7" t="s">
        <v>43</v>
      </c>
      <c r="F21" s="34">
        <v>0.731</v>
      </c>
      <c r="G21" s="47"/>
      <c r="H21" s="62">
        <f>F21-H16</f>
        <v>-0.10699999999999998</v>
      </c>
      <c r="I21" s="27">
        <f t="shared" si="6"/>
        <v>-770.3999999999999</v>
      </c>
      <c r="J21" s="27">
        <f t="shared" si="0"/>
        <v>-962.9999999999999</v>
      </c>
      <c r="K21" s="27">
        <f t="shared" si="1"/>
        <v>-1155.6</v>
      </c>
      <c r="L21" s="27">
        <f t="shared" si="2"/>
        <v>-1348.1999999999998</v>
      </c>
      <c r="M21" s="27">
        <f t="shared" si="3"/>
        <v>-1540.7999999999997</v>
      </c>
      <c r="N21" s="28">
        <f t="shared" si="4"/>
        <v>-1733.3999999999996</v>
      </c>
      <c r="O21" s="57">
        <f t="shared" si="5"/>
        <v>-1925.9999999999998</v>
      </c>
      <c r="P21" s="28">
        <f>H21*P3</f>
        <v>-1251.8999999999999</v>
      </c>
    </row>
    <row r="22" spans="2:7" ht="15.75" customHeight="1">
      <c r="B22" s="10"/>
      <c r="C22" s="14" t="s">
        <v>19</v>
      </c>
      <c r="D22" s="12"/>
      <c r="E22" s="13"/>
      <c r="F22" s="13"/>
      <c r="G22" s="24"/>
    </row>
    <row r="23" spans="2:7" ht="15.75" customHeight="1">
      <c r="B23" s="10"/>
      <c r="C23" s="15" t="s">
        <v>18</v>
      </c>
      <c r="D23" s="16"/>
      <c r="E23" s="15"/>
      <c r="F23" s="15"/>
      <c r="G23" s="15"/>
    </row>
    <row r="24" spans="2:7" ht="15.75" customHeight="1">
      <c r="B24" s="10"/>
      <c r="C24" s="15"/>
      <c r="D24" s="16"/>
      <c r="E24" s="15"/>
      <c r="F24" s="15"/>
      <c r="G24" s="15"/>
    </row>
    <row r="25" spans="2:7" ht="15.75" customHeight="1">
      <c r="B25" s="10"/>
      <c r="C25" s="10"/>
      <c r="D25" s="11"/>
      <c r="E25" s="10"/>
      <c r="F25" s="2"/>
      <c r="G25" s="2"/>
    </row>
  </sheetData>
  <printOptions/>
  <pageMargins left="0.8200000000000002" right="0.36000000000000004" top="0.7800000000000001" bottom="0.36000000000000004" header="0.56" footer="0.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Mamiko</dc:creator>
  <cp:keywords/>
  <dc:description/>
  <cp:lastModifiedBy>大坪 明</cp:lastModifiedBy>
  <cp:lastPrinted>2013-06-06T01:24:57Z</cp:lastPrinted>
  <dcterms:created xsi:type="dcterms:W3CDTF">2010-06-18T07:03:51Z</dcterms:created>
  <dcterms:modified xsi:type="dcterms:W3CDTF">2013-06-06T03:26:24Z</dcterms:modified>
  <cp:category/>
  <cp:version/>
  <cp:contentType/>
  <cp:contentStatus/>
</cp:coreProperties>
</file>