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30260" windowHeight="20500" tabRatio="662" activeTab="0"/>
  </bookViews>
  <sheets>
    <sheet name="SFSYR2014スクラッチ" sheetId="1" r:id="rId1"/>
  </sheets>
  <definedNames>
    <definedName name="_xlnm.Print_Area" localSheetId="0">'SFSYR2014スクラッチ'!$A$1:$P$23</definedName>
    <definedName name="スタート">#REF!</definedName>
    <definedName name="スタート時刻">#REF!</definedName>
  </definedNames>
  <calcPr fullCalcOnLoad="1"/>
</workbook>
</file>

<file path=xl/sharedStrings.xml><?xml version="1.0" encoding="utf-8"?>
<sst xmlns="http://schemas.openxmlformats.org/spreadsheetml/2006/main" count="69" uniqueCount="60">
  <si>
    <t>　→レースの所要時間に対しておおよその差が秒数で表示されます。（実際は比較する2艇のフィニッシュタイムが異なるはずなので差は正確ではありません）</t>
  </si>
  <si>
    <t>FLEUR DE LIS VII</t>
  </si>
  <si>
    <t>Seam 31</t>
  </si>
  <si>
    <t>MUIR 40Custom</t>
  </si>
  <si>
    <t>NEO PATHOS IV</t>
  </si>
  <si>
    <t>Cybell325</t>
  </si>
  <si>
    <t>2時間</t>
  </si>
  <si>
    <t>ADONIS</t>
  </si>
  <si>
    <t>2.右端の任意秒数は現在Aクラス14,400（4時間）とBクラス10,800（3時間）となっていますが、任意の秒数に変更可能です。</t>
  </si>
  <si>
    <t>Fellows</t>
  </si>
  <si>
    <t>簡易スクラッチシート</t>
  </si>
  <si>
    <t>　→任意秒下のピンクの数値を変更すれば自動計算されます。</t>
  </si>
  <si>
    <t>1.自艇のTCCまたはTCFの欄（ピンクの数値部分）を自艇の数値に変更。</t>
  </si>
  <si>
    <t>1時間</t>
  </si>
  <si>
    <t>1時間15分</t>
  </si>
  <si>
    <t>1時間30分</t>
  </si>
  <si>
    <t>1時間45分</t>
  </si>
  <si>
    <t>2時間15分</t>
  </si>
  <si>
    <t>2時間30分</t>
  </si>
  <si>
    <t>2時間30分</t>
  </si>
  <si>
    <t>2時間15分</t>
  </si>
  <si>
    <t>2時間45分</t>
  </si>
  <si>
    <t>3時間15分</t>
  </si>
  <si>
    <t>3時間30分</t>
  </si>
  <si>
    <t>ZEPHYR</t>
  </si>
  <si>
    <t>Arpege</t>
  </si>
  <si>
    <t>Dufour 36P</t>
  </si>
  <si>
    <t>【簡易スクラッチシートの使い方】</t>
  </si>
  <si>
    <t>First 35</t>
  </si>
  <si>
    <t>修正CT早見表（単位：秒）</t>
  </si>
  <si>
    <t>自艇のTCF</t>
  </si>
  <si>
    <t>レース所要時間</t>
  </si>
  <si>
    <t>修正時間 CT = 所要時間 ET × TCF</t>
  </si>
  <si>
    <t>任意秒</t>
  </si>
  <si>
    <t>自艇のTCC</t>
  </si>
  <si>
    <t>艇種</t>
  </si>
  <si>
    <t>他艇との差</t>
  </si>
  <si>
    <t>3時間</t>
  </si>
  <si>
    <t>他艇とのハンディキャップH＝〔（他艇TCFー自艇TCF）÷他艇TCF  〕×  自艇ET</t>
  </si>
  <si>
    <t>1122TREKKEE</t>
  </si>
  <si>
    <t>TCF</t>
  </si>
  <si>
    <t>Farr 40</t>
  </si>
  <si>
    <t>Sail No.</t>
  </si>
  <si>
    <t>修正時間 CT = 所要時間 ET × TCC</t>
  </si>
  <si>
    <t>他艇とのハンディキャップH＝〔（他艇TCCー自艇TCC）÷他艇TCC  〕×  自艇ET</t>
  </si>
  <si>
    <t>COMET375</t>
  </si>
  <si>
    <t>YAMAHA 33S</t>
  </si>
  <si>
    <t>艇名</t>
  </si>
  <si>
    <t>mystic X</t>
  </si>
  <si>
    <t>J/V 9.6CR</t>
  </si>
  <si>
    <t>Tictac</t>
  </si>
  <si>
    <t>TIBURON</t>
  </si>
  <si>
    <t>SALONA37</t>
  </si>
  <si>
    <t>クラス</t>
  </si>
  <si>
    <t>A</t>
  </si>
  <si>
    <t>B</t>
  </si>
  <si>
    <t>TCC</t>
  </si>
  <si>
    <t>Xp 33</t>
  </si>
  <si>
    <t>Sail for Smiles Yacht Race 2014</t>
  </si>
  <si>
    <t>桜工V</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</si>
</sst>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h:mm:ss;@"/>
    <numFmt numFmtId="179" formatCode="0.000_ "/>
    <numFmt numFmtId="180" formatCode="0.000_);[Red]\(0.000\)"/>
    <numFmt numFmtId="181" formatCode="0_);[Red]\(0\)"/>
    <numFmt numFmtId="182" formatCode="0.0_ "/>
    <numFmt numFmtId="183" formatCode="0_ "/>
    <numFmt numFmtId="184" formatCode="#,##0_ "/>
    <numFmt numFmtId="185" formatCode="0.00_ "/>
    <numFmt numFmtId="186" formatCode="#,##0_);[Red]\(#,##0\)"/>
    <numFmt numFmtId="187" formatCode="General"/>
  </numFmts>
  <fonts count="28">
    <font>
      <sz val="11"/>
      <name val="ＭＳ Ｐゴシック"/>
      <family val="0"/>
    </font>
    <font>
      <sz val="11"/>
      <color indexed="8"/>
      <name val="ＭＳ Ｐゴシック"/>
      <family val="3"/>
    </font>
    <font>
      <sz val="6"/>
      <name val="ＭＳ Ｐゴシック"/>
      <family val="3"/>
    </font>
    <font>
      <sz val="6"/>
      <name val="Osaka"/>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小塚ゴシック Pro R"/>
      <family val="0"/>
    </font>
    <font>
      <sz val="9"/>
      <name val="小塚ゴシック Pro R"/>
      <family val="0"/>
    </font>
    <font>
      <sz val="10"/>
      <name val="小塚ゴシック Pro R"/>
      <family val="0"/>
    </font>
    <font>
      <u val="single"/>
      <sz val="11"/>
      <color indexed="12"/>
      <name val="ＭＳ Ｐゴシック"/>
      <family val="3"/>
    </font>
    <font>
      <u val="single"/>
      <sz val="11"/>
      <color indexed="61"/>
      <name val="ＭＳ Ｐゴシック"/>
      <family val="3"/>
    </font>
    <font>
      <sz val="10"/>
      <name val="ＭＳ Ｐゴシック"/>
      <family val="3"/>
    </font>
    <font>
      <sz val="10"/>
      <color indexed="9"/>
      <name val="小塚ゴシック Pro R"/>
      <family val="0"/>
    </font>
    <font>
      <sz val="10"/>
      <color indexed="14"/>
      <name val="小塚ゴシック Pro 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4"/>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hair"/>
      <right style="hair"/>
      <top style="thin"/>
      <bottom style="thin"/>
    </border>
    <border>
      <left style="hair"/>
      <right style="hair"/>
      <top style="double"/>
      <bottom style="thin"/>
    </border>
    <border>
      <left style="hair"/>
      <right style="hair"/>
      <top style="thin"/>
      <bottom style="double"/>
    </border>
    <border>
      <left>
        <color indexed="63"/>
      </left>
      <right>
        <color indexed="63"/>
      </right>
      <top style="thin"/>
      <bottom style="thin"/>
    </border>
    <border>
      <left style="medium">
        <color indexed="14"/>
      </left>
      <right style="medium">
        <color indexed="14"/>
      </right>
      <top style="medium">
        <color indexed="14"/>
      </top>
      <bottom>
        <color indexed="63"/>
      </bottom>
    </border>
    <border>
      <left style="medium">
        <color indexed="14"/>
      </left>
      <right style="medium">
        <color indexed="14"/>
      </right>
      <top>
        <color indexed="63"/>
      </top>
      <bottom style="medium">
        <color indexed="14"/>
      </bottom>
    </border>
    <border>
      <left style="thin"/>
      <right>
        <color indexed="63"/>
      </right>
      <top style="thin"/>
      <bottom style="double"/>
    </border>
    <border>
      <left>
        <color indexed="63"/>
      </left>
      <right style="hair"/>
      <top style="thin"/>
      <bottom style="double"/>
    </border>
    <border>
      <left style="hair"/>
      <right style="thin"/>
      <top style="thin"/>
      <bottom style="double"/>
    </border>
    <border>
      <left>
        <color indexed="63"/>
      </left>
      <right>
        <color indexed="63"/>
      </right>
      <top style="thin"/>
      <bottom>
        <color indexed="63"/>
      </bottom>
    </border>
    <border>
      <left style="medium">
        <color indexed="14"/>
      </left>
      <right>
        <color indexed="63"/>
      </right>
      <top style="thin"/>
      <bottom style="thin"/>
    </border>
    <border>
      <left>
        <color indexed="63"/>
      </left>
      <right style="thin"/>
      <top style="thin"/>
      <bottom style="thin"/>
    </border>
    <border>
      <left style="thin"/>
      <right style="thin"/>
      <top style="medium">
        <color indexed="14"/>
      </top>
      <bottom style="thin"/>
    </border>
    <border>
      <left style="thin"/>
      <right>
        <color indexed="63"/>
      </right>
      <top style="thin"/>
      <bottom style="thin"/>
    </border>
    <border>
      <left style="thin"/>
      <right style="thin"/>
      <top style="thin"/>
      <bottom>
        <color indexed="63"/>
      </bottom>
    </border>
    <border>
      <left style="thin"/>
      <right style="hair"/>
      <top style="double"/>
      <bottom>
        <color indexed="63"/>
      </bottom>
    </border>
    <border>
      <left style="thin"/>
      <right style="hair"/>
      <top>
        <color indexed="63"/>
      </top>
      <bottom>
        <color indexed="63"/>
      </bottom>
    </border>
    <border>
      <left style="thin"/>
      <right style="hair"/>
      <top>
        <color indexed="63"/>
      </top>
      <bottom style="thin"/>
    </border>
    <border>
      <left style="thin"/>
      <right style="thin"/>
      <top style="double"/>
      <bottom style="thin"/>
    </border>
    <border>
      <left style="hair"/>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18" fillId="7" borderId="4" applyNumberFormat="0" applyAlignment="0" applyProtection="0"/>
    <xf numFmtId="0" fontId="0" fillId="0" borderId="0">
      <alignment/>
      <protection/>
    </xf>
    <xf numFmtId="0" fontId="24" fillId="0" borderId="0" applyNumberFormat="0" applyFill="0" applyBorder="0" applyAlignment="0" applyProtection="0"/>
    <xf numFmtId="0" fontId="19" fillId="4" borderId="0" applyNumberFormat="0" applyBorder="0" applyAlignment="0" applyProtection="0"/>
  </cellStyleXfs>
  <cellXfs count="67">
    <xf numFmtId="0" fontId="0" fillId="0" borderId="0" xfId="0" applyAlignment="1">
      <alignment vertical="center"/>
    </xf>
    <xf numFmtId="0" fontId="22" fillId="0" borderId="0" xfId="0" applyFont="1" applyBorder="1" applyAlignment="1">
      <alignment horizontal="center" vertical="center" shrinkToFit="1"/>
    </xf>
    <xf numFmtId="0" fontId="22" fillId="0" borderId="0" xfId="0" applyFont="1" applyAlignment="1">
      <alignment vertical="center" shrinkToFit="1"/>
    </xf>
    <xf numFmtId="0" fontId="22" fillId="0" borderId="0" xfId="0" applyFont="1" applyAlignment="1">
      <alignment horizontal="center" vertical="center"/>
    </xf>
    <xf numFmtId="0" fontId="22" fillId="0" borderId="10" xfId="0" applyFont="1" applyFill="1" applyBorder="1" applyAlignment="1">
      <alignment horizontal="center" vertical="center" shrinkToFit="1"/>
    </xf>
    <xf numFmtId="181" fontId="22" fillId="0" borderId="0" xfId="0" applyNumberFormat="1" applyFont="1" applyAlignment="1">
      <alignment vertical="center" shrinkToFit="1"/>
    </xf>
    <xf numFmtId="0" fontId="22" fillId="0" borderId="0" xfId="0" applyFont="1" applyAlignment="1">
      <alignment horizontal="center" vertical="center" shrinkToFit="1"/>
    </xf>
    <xf numFmtId="0" fontId="22" fillId="0" borderId="0" xfId="0" applyFont="1" applyAlignment="1">
      <alignment vertical="center"/>
    </xf>
    <xf numFmtId="181" fontId="22" fillId="0" borderId="0" xfId="0" applyNumberFormat="1" applyFont="1" applyAlignment="1">
      <alignment vertical="center"/>
    </xf>
    <xf numFmtId="181" fontId="22" fillId="0" borderId="0" xfId="0" applyNumberFormat="1" applyFont="1" applyBorder="1" applyAlignment="1">
      <alignment vertical="center"/>
    </xf>
    <xf numFmtId="0" fontId="22" fillId="0" borderId="0" xfId="0" applyFont="1" applyBorder="1" applyAlignment="1">
      <alignment vertical="center"/>
    </xf>
    <xf numFmtId="0" fontId="22" fillId="0" borderId="0" xfId="0" applyFont="1" applyFill="1" applyBorder="1" applyAlignment="1">
      <alignment horizontal="left" vertical="center"/>
    </xf>
    <xf numFmtId="0" fontId="22" fillId="0" borderId="0" xfId="0" applyFont="1" applyAlignment="1">
      <alignment horizontal="left" vertical="center"/>
    </xf>
    <xf numFmtId="181" fontId="22" fillId="0" borderId="0" xfId="0" applyNumberFormat="1" applyFont="1" applyAlignment="1">
      <alignment horizontal="left" vertical="center"/>
    </xf>
    <xf numFmtId="0" fontId="22" fillId="0" borderId="11"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13" xfId="0" applyFont="1" applyBorder="1" applyAlignment="1">
      <alignment horizontal="center" vertical="center" shrinkToFit="1"/>
    </xf>
    <xf numFmtId="181" fontId="22" fillId="0" borderId="13" xfId="0" applyNumberFormat="1" applyFont="1" applyBorder="1" applyAlignment="1">
      <alignment horizontal="center" vertical="center" shrinkToFit="1"/>
    </xf>
    <xf numFmtId="179" fontId="22" fillId="0" borderId="0" xfId="0" applyNumberFormat="1" applyFont="1" applyBorder="1" applyAlignment="1">
      <alignment horizontal="center" vertical="center" shrinkToFit="1"/>
    </xf>
    <xf numFmtId="0" fontId="22" fillId="0" borderId="0" xfId="0" applyFont="1" applyBorder="1" applyAlignment="1">
      <alignment vertical="center"/>
    </xf>
    <xf numFmtId="0" fontId="22" fillId="0" borderId="14" xfId="0" applyFont="1" applyBorder="1" applyAlignment="1">
      <alignment vertical="center"/>
    </xf>
    <xf numFmtId="0" fontId="22" fillId="0" borderId="10" xfId="0" applyFont="1" applyBorder="1" applyAlignment="1">
      <alignment horizontal="center" vertical="center" shrinkToFit="1"/>
    </xf>
    <xf numFmtId="184" fontId="22" fillId="0" borderId="10" xfId="0" applyNumberFormat="1" applyFont="1" applyBorder="1" applyAlignment="1">
      <alignment vertical="center" shrinkToFit="1"/>
    </xf>
    <xf numFmtId="184" fontId="22" fillId="0" borderId="10" xfId="0" applyNumberFormat="1" applyFont="1" applyBorder="1" applyAlignment="1">
      <alignment vertical="center" shrinkToFit="1"/>
    </xf>
    <xf numFmtId="0" fontId="26" fillId="24" borderId="15" xfId="0" applyFont="1" applyFill="1" applyBorder="1" applyAlignment="1">
      <alignment vertical="center" shrinkToFit="1"/>
    </xf>
    <xf numFmtId="0" fontId="27" fillId="0" borderId="16" xfId="0" applyFont="1" applyBorder="1" applyAlignment="1">
      <alignment vertical="center" shrinkToFit="1"/>
    </xf>
    <xf numFmtId="181" fontId="20" fillId="0" borderId="0" xfId="0" applyNumberFormat="1" applyFont="1" applyAlignment="1">
      <alignment horizontal="center" vertical="center"/>
    </xf>
    <xf numFmtId="181" fontId="22" fillId="0" borderId="10" xfId="0" applyNumberFormat="1" applyFont="1" applyFill="1" applyBorder="1" applyAlignment="1">
      <alignment horizontal="center" vertical="center" shrinkToFit="1"/>
    </xf>
    <xf numFmtId="180" fontId="22" fillId="0" borderId="10" xfId="0" applyNumberFormat="1" applyFont="1" applyFill="1" applyBorder="1" applyAlignment="1">
      <alignment horizontal="center" vertical="center" shrinkToFit="1"/>
    </xf>
    <xf numFmtId="180" fontId="22" fillId="0" borderId="0" xfId="0" applyNumberFormat="1" applyFont="1" applyFill="1" applyBorder="1" applyAlignment="1">
      <alignment horizontal="center" vertical="center" shrinkToFit="1"/>
    </xf>
    <xf numFmtId="0" fontId="21" fillId="0" borderId="17" xfId="0" applyFont="1" applyBorder="1" applyAlignment="1">
      <alignment horizontal="left" vertical="center"/>
    </xf>
    <xf numFmtId="0" fontId="22" fillId="0" borderId="18" xfId="0" applyFont="1" applyBorder="1" applyAlignment="1">
      <alignment horizontal="center" vertical="center"/>
    </xf>
    <xf numFmtId="179" fontId="22" fillId="0" borderId="19" xfId="0" applyNumberFormat="1"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0" xfId="0" applyFont="1" applyFill="1" applyBorder="1" applyAlignment="1">
      <alignment horizontal="center" vertical="center" shrinkToFit="1"/>
    </xf>
    <xf numFmtId="181" fontId="22" fillId="0" borderId="0" xfId="0" applyNumberFormat="1" applyFont="1" applyFill="1" applyBorder="1" applyAlignment="1">
      <alignment horizontal="center" vertical="center" shrinkToFit="1"/>
    </xf>
    <xf numFmtId="180" fontId="22" fillId="0" borderId="0" xfId="0" applyNumberFormat="1" applyFont="1" applyBorder="1" applyAlignment="1">
      <alignment horizontal="center" vertical="center" shrinkToFit="1"/>
    </xf>
    <xf numFmtId="184" fontId="22" fillId="0" borderId="20" xfId="0" applyNumberFormat="1" applyFont="1" applyBorder="1" applyAlignment="1">
      <alignment vertical="center" shrinkToFit="1"/>
    </xf>
    <xf numFmtId="184" fontId="22" fillId="0" borderId="0" xfId="0" applyNumberFormat="1" applyFont="1" applyBorder="1" applyAlignment="1">
      <alignment vertical="center" shrinkToFit="1"/>
    </xf>
    <xf numFmtId="0" fontId="22" fillId="0" borderId="0" xfId="0" applyFont="1" applyFill="1" applyBorder="1" applyAlignment="1">
      <alignment horizontal="center" vertical="center" shrinkToFit="1"/>
    </xf>
    <xf numFmtId="0" fontId="22" fillId="0" borderId="21" xfId="0" applyFont="1" applyBorder="1" applyAlignment="1">
      <alignment vertical="center"/>
    </xf>
    <xf numFmtId="0" fontId="22" fillId="0" borderId="14" xfId="0" applyFont="1" applyBorder="1" applyAlignment="1">
      <alignment horizontal="center" vertical="center"/>
    </xf>
    <xf numFmtId="0" fontId="22" fillId="0" borderId="22" xfId="0" applyFont="1" applyBorder="1" applyAlignment="1">
      <alignment vertical="center"/>
    </xf>
    <xf numFmtId="0" fontId="22" fillId="0" borderId="23" xfId="0" applyFont="1" applyBorder="1" applyAlignment="1">
      <alignment horizontal="center" vertical="center" shrinkToFit="1"/>
    </xf>
    <xf numFmtId="179" fontId="22" fillId="0" borderId="10" xfId="0" applyNumberFormat="1" applyFont="1" applyBorder="1" applyAlignment="1">
      <alignment horizontal="center" vertical="center" shrinkToFit="1"/>
    </xf>
    <xf numFmtId="0" fontId="22" fillId="0" borderId="24" xfId="0" applyFont="1" applyBorder="1" applyAlignment="1">
      <alignment horizontal="center" vertical="center" shrinkToFit="1"/>
    </xf>
    <xf numFmtId="184" fontId="22" fillId="0" borderId="24" xfId="0" applyNumberFormat="1" applyFont="1" applyBorder="1" applyAlignment="1">
      <alignment vertical="center" shrinkToFit="1"/>
    </xf>
    <xf numFmtId="0" fontId="27" fillId="0" borderId="25" xfId="0" applyFont="1" applyBorder="1" applyAlignment="1">
      <alignment horizontal="center" vertical="center"/>
    </xf>
    <xf numFmtId="184" fontId="27" fillId="0" borderId="10" xfId="0" applyNumberFormat="1" applyFont="1" applyBorder="1" applyAlignment="1">
      <alignment horizontal="center" vertical="center" shrinkToFit="1"/>
    </xf>
    <xf numFmtId="179" fontId="22" fillId="0" borderId="10" xfId="0" applyNumberFormat="1" applyFont="1" applyBorder="1" applyAlignment="1">
      <alignment horizontal="center" vertical="center" shrinkToFit="1"/>
    </xf>
    <xf numFmtId="179" fontId="22" fillId="0" borderId="10" xfId="0" applyNumberFormat="1" applyFont="1" applyBorder="1" applyAlignment="1">
      <alignment horizontal="center" vertical="center" shrinkToFit="1"/>
    </xf>
    <xf numFmtId="179" fontId="22" fillId="0" borderId="10" xfId="0" applyNumberFormat="1" applyFont="1" applyFill="1" applyBorder="1" applyAlignment="1">
      <alignment horizontal="center" vertical="center" shrinkToFit="1"/>
    </xf>
    <xf numFmtId="0" fontId="25" fillId="21" borderId="26" xfId="0" applyFont="1" applyFill="1" applyBorder="1" applyAlignment="1">
      <alignment horizontal="center" vertical="center" shrinkToFit="1"/>
    </xf>
    <xf numFmtId="0" fontId="25" fillId="21" borderId="27" xfId="0" applyFont="1" applyFill="1" applyBorder="1" applyAlignment="1">
      <alignment horizontal="center" vertical="center" shrinkToFit="1"/>
    </xf>
    <xf numFmtId="0" fontId="22" fillId="21" borderId="27" xfId="0" applyFont="1" applyFill="1" applyBorder="1" applyAlignment="1">
      <alignment horizontal="center" vertical="center" shrinkToFit="1"/>
    </xf>
    <xf numFmtId="0" fontId="22" fillId="21" borderId="28" xfId="0" applyFont="1" applyFill="1" applyBorder="1" applyAlignment="1">
      <alignment horizontal="center" vertical="center" shrinkToFit="1"/>
    </xf>
    <xf numFmtId="0" fontId="22" fillId="0" borderId="0" xfId="0" applyFont="1" applyBorder="1" applyAlignment="1">
      <alignment horizontal="center" vertical="center"/>
    </xf>
    <xf numFmtId="0" fontId="25" fillId="8" borderId="26" xfId="0" applyFont="1" applyFill="1" applyBorder="1" applyAlignment="1">
      <alignment horizontal="center" vertical="center" shrinkToFit="1"/>
    </xf>
    <xf numFmtId="0" fontId="22" fillId="8" borderId="27" xfId="0" applyFont="1" applyFill="1" applyBorder="1" applyAlignment="1">
      <alignment horizontal="center" vertical="center" shrinkToFit="1"/>
    </xf>
    <xf numFmtId="180" fontId="22" fillId="0" borderId="29" xfId="0" applyNumberFormat="1" applyFont="1" applyFill="1" applyBorder="1" applyAlignment="1">
      <alignment horizontal="center" vertical="center" shrinkToFit="1"/>
    </xf>
    <xf numFmtId="180" fontId="22" fillId="0" borderId="30" xfId="0" applyNumberFormat="1" applyFont="1" applyFill="1" applyBorder="1" applyAlignment="1">
      <alignment horizontal="center" vertical="center" shrinkToFit="1"/>
    </xf>
    <xf numFmtId="0" fontId="22" fillId="8" borderId="28" xfId="0" applyFont="1" applyFill="1" applyBorder="1" applyAlignment="1">
      <alignment horizontal="center" vertical="center" shrinkToFit="1"/>
    </xf>
    <xf numFmtId="0" fontId="26" fillId="0" borderId="0" xfId="0" applyFont="1" applyFill="1" applyBorder="1" applyAlignment="1">
      <alignment vertical="center" shrinkToFit="1"/>
    </xf>
    <xf numFmtId="0" fontId="27" fillId="0" borderId="0" xfId="0" applyFont="1" applyFill="1" applyBorder="1" applyAlignment="1">
      <alignment vertical="center" shrinkToFit="1"/>
    </xf>
    <xf numFmtId="0" fontId="22" fillId="0" borderId="0"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xfId="49"/>
    <cellStyle name="Comma [0]" xfId="50"/>
    <cellStyle name="見出し 1" xfId="51"/>
    <cellStyle name="見出し 2" xfId="52"/>
    <cellStyle name="見出し 3" xfId="53"/>
    <cellStyle name="見出し 4" xfId="54"/>
    <cellStyle name="集計" xfId="55"/>
    <cellStyle name="出力" xfId="56"/>
    <cellStyle name="説明文" xfId="57"/>
    <cellStyle name="Currency" xfId="58"/>
    <cellStyle name="Currency [0]"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438150</xdr:colOff>
      <xdr:row>9</xdr:row>
      <xdr:rowOff>85725</xdr:rowOff>
    </xdr:from>
    <xdr:to>
      <xdr:col>15</xdr:col>
      <xdr:colOff>495300</xdr:colOff>
      <xdr:row>12</xdr:row>
      <xdr:rowOff>104775</xdr:rowOff>
    </xdr:to>
    <xdr:pic>
      <xdr:nvPicPr>
        <xdr:cNvPr id="1" name="図 1"/>
        <xdr:cNvPicPr preferRelativeResize="1">
          <a:picLocks noChangeAspect="1"/>
        </xdr:cNvPicPr>
      </xdr:nvPicPr>
      <xdr:blipFill>
        <a:blip r:embed="rId1"/>
        <a:stretch>
          <a:fillRect/>
        </a:stretch>
      </xdr:blipFill>
      <xdr:spPr>
        <a:xfrm>
          <a:off x="8648700" y="1885950"/>
          <a:ext cx="6572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32"/>
  <sheetViews>
    <sheetView tabSelected="1" zoomScale="150" zoomScaleNormal="150" zoomScaleSheetLayoutView="100" workbookViewId="0" topLeftCell="A1">
      <selection activeCell="P28" sqref="P28"/>
    </sheetView>
  </sheetViews>
  <sheetFormatPr defaultColWidth="8.875" defaultRowHeight="15.75" customHeight="1"/>
  <cols>
    <col min="1" max="1" width="3.375" style="7" customWidth="1"/>
    <col min="2" max="2" width="3.375" style="2" customWidth="1"/>
    <col min="3" max="3" width="15.875" style="2" customWidth="1"/>
    <col min="4" max="4" width="6.875" style="5" customWidth="1"/>
    <col min="5" max="5" width="12.875" style="2" customWidth="1"/>
    <col min="6" max="6" width="7.875" style="6" customWidth="1"/>
    <col min="7" max="7" width="2.375" style="6" customWidth="1"/>
    <col min="8" max="16" width="7.875" style="7" customWidth="1"/>
    <col min="17" max="17" width="6.875" style="7" customWidth="1"/>
    <col min="18" max="16384" width="8.875" style="7" customWidth="1"/>
  </cols>
  <sheetData>
    <row r="1" spans="2:15" ht="15.75" customHeight="1">
      <c r="B1" s="7"/>
      <c r="C1" s="7"/>
      <c r="D1" s="28" t="s">
        <v>58</v>
      </c>
      <c r="E1" s="7"/>
      <c r="F1" s="3"/>
      <c r="G1" s="3"/>
      <c r="H1" s="26" t="s">
        <v>34</v>
      </c>
      <c r="I1" s="42"/>
      <c r="J1" s="22"/>
      <c r="K1" s="43"/>
      <c r="L1" s="43" t="s">
        <v>29</v>
      </c>
      <c r="M1" s="22"/>
      <c r="N1" s="22"/>
      <c r="O1" s="44"/>
    </row>
    <row r="2" spans="2:16" ht="15.75" customHeight="1" thickBot="1">
      <c r="B2" s="7"/>
      <c r="C2" s="7"/>
      <c r="D2" s="28" t="s">
        <v>10</v>
      </c>
      <c r="E2" s="7"/>
      <c r="F2" s="3"/>
      <c r="G2" s="3"/>
      <c r="H2" s="27">
        <v>1.164</v>
      </c>
      <c r="I2" s="42"/>
      <c r="J2" s="22"/>
      <c r="K2" s="43"/>
      <c r="L2" s="43" t="s">
        <v>31</v>
      </c>
      <c r="M2" s="22"/>
      <c r="N2" s="22"/>
      <c r="O2" s="22"/>
      <c r="P2" s="49" t="s">
        <v>33</v>
      </c>
    </row>
    <row r="3" spans="1:16" s="6" customFormat="1" ht="15.75" customHeight="1" thickBot="1">
      <c r="A3" s="32" t="s">
        <v>53</v>
      </c>
      <c r="B3" s="33"/>
      <c r="C3" s="18" t="s">
        <v>47</v>
      </c>
      <c r="D3" s="19" t="s">
        <v>42</v>
      </c>
      <c r="E3" s="18" t="s">
        <v>35</v>
      </c>
      <c r="F3" s="34" t="s">
        <v>56</v>
      </c>
      <c r="G3" s="20"/>
      <c r="H3" s="45" t="s">
        <v>36</v>
      </c>
      <c r="I3" s="23" t="s">
        <v>6</v>
      </c>
      <c r="J3" s="23" t="s">
        <v>20</v>
      </c>
      <c r="K3" s="23" t="s">
        <v>18</v>
      </c>
      <c r="L3" s="23" t="s">
        <v>21</v>
      </c>
      <c r="M3" s="23" t="s">
        <v>37</v>
      </c>
      <c r="N3" s="23" t="s">
        <v>22</v>
      </c>
      <c r="O3" s="47" t="s">
        <v>23</v>
      </c>
      <c r="P3" s="50">
        <v>14400</v>
      </c>
    </row>
    <row r="4" spans="1:16" s="2" customFormat="1" ht="15.75" customHeight="1" thickTop="1">
      <c r="A4" s="59" t="s">
        <v>54</v>
      </c>
      <c r="B4" s="16">
        <v>1</v>
      </c>
      <c r="C4" s="4" t="s">
        <v>48</v>
      </c>
      <c r="D4" s="29">
        <v>6409</v>
      </c>
      <c r="E4" s="4" t="s">
        <v>41</v>
      </c>
      <c r="F4" s="61">
        <v>1.164</v>
      </c>
      <c r="G4" s="38"/>
      <c r="H4" s="46">
        <f>F4-H2</f>
        <v>0</v>
      </c>
      <c r="I4" s="24">
        <f aca="true" t="shared" si="0" ref="I4:I9">H4*7200</f>
        <v>0</v>
      </c>
      <c r="J4" s="24">
        <f aca="true" t="shared" si="1" ref="J4:J9">H4*8100</f>
        <v>0</v>
      </c>
      <c r="K4" s="24">
        <f aca="true" t="shared" si="2" ref="K4:K9">H4*9000</f>
        <v>0</v>
      </c>
      <c r="L4" s="24">
        <f aca="true" t="shared" si="3" ref="L4:L9">H4*9900</f>
        <v>0</v>
      </c>
      <c r="M4" s="24">
        <f aca="true" t="shared" si="4" ref="M4:M9">H4*10800</f>
        <v>0</v>
      </c>
      <c r="N4" s="25">
        <f aca="true" t="shared" si="5" ref="N4:N9">H4*11700</f>
        <v>0</v>
      </c>
      <c r="O4" s="48">
        <f>H4*12600</f>
        <v>0</v>
      </c>
      <c r="P4" s="25">
        <f>H4*P3</f>
        <v>0</v>
      </c>
    </row>
    <row r="5" spans="1:16" s="2" customFormat="1" ht="15.75" customHeight="1" thickTop="1">
      <c r="A5" s="60"/>
      <c r="B5" s="14">
        <v>2</v>
      </c>
      <c r="C5" s="4" t="s">
        <v>39</v>
      </c>
      <c r="D5" s="29">
        <v>1122</v>
      </c>
      <c r="E5" s="4" t="s">
        <v>3</v>
      </c>
      <c r="F5" s="30">
        <v>1.142</v>
      </c>
      <c r="G5" s="38"/>
      <c r="H5" s="46">
        <f>F5-H2</f>
        <v>-0.02200000000000002</v>
      </c>
      <c r="I5" s="24">
        <f t="shared" si="0"/>
        <v>-158.40000000000015</v>
      </c>
      <c r="J5" s="24">
        <f t="shared" si="1"/>
        <v>-178.20000000000016</v>
      </c>
      <c r="K5" s="24">
        <f t="shared" si="2"/>
        <v>-198.00000000000017</v>
      </c>
      <c r="L5" s="24">
        <f t="shared" si="3"/>
        <v>-217.80000000000018</v>
      </c>
      <c r="M5" s="24">
        <f t="shared" si="4"/>
        <v>-237.60000000000022</v>
      </c>
      <c r="N5" s="25">
        <f t="shared" si="5"/>
        <v>-257.4000000000002</v>
      </c>
      <c r="O5" s="48">
        <f>H5*12600</f>
        <v>-277.2000000000003</v>
      </c>
      <c r="P5" s="25">
        <f>H5*P3</f>
        <v>-316.8000000000003</v>
      </c>
    </row>
    <row r="6" spans="1:16" s="2" customFormat="1" ht="15.75" customHeight="1" thickTop="1">
      <c r="A6" s="60"/>
      <c r="B6" s="15">
        <v>3</v>
      </c>
      <c r="C6" s="4" t="s">
        <v>9</v>
      </c>
      <c r="D6" s="29">
        <v>5655</v>
      </c>
      <c r="E6" s="4" t="s">
        <v>46</v>
      </c>
      <c r="F6" s="30">
        <v>1.033</v>
      </c>
      <c r="G6" s="38"/>
      <c r="H6" s="46">
        <f>F6-H2</f>
        <v>-0.131</v>
      </c>
      <c r="I6" s="24">
        <f t="shared" si="0"/>
        <v>-943.2</v>
      </c>
      <c r="J6" s="24">
        <f t="shared" si="1"/>
        <v>-1061.1000000000001</v>
      </c>
      <c r="K6" s="24">
        <f t="shared" si="2"/>
        <v>-1179</v>
      </c>
      <c r="L6" s="24">
        <f t="shared" si="3"/>
        <v>-1296.9</v>
      </c>
      <c r="M6" s="24">
        <f t="shared" si="4"/>
        <v>-1414.8</v>
      </c>
      <c r="N6" s="25">
        <f t="shared" si="5"/>
        <v>-1532.7</v>
      </c>
      <c r="O6" s="48">
        <f>H6*12600</f>
        <v>-1650.6000000000001</v>
      </c>
      <c r="P6" s="25">
        <f>H6*P3</f>
        <v>-1886.4</v>
      </c>
    </row>
    <row r="7" spans="1:16" s="2" customFormat="1" ht="15.75" customHeight="1" thickTop="1">
      <c r="A7" s="60"/>
      <c r="B7" s="15">
        <v>4</v>
      </c>
      <c r="C7" s="4" t="s">
        <v>50</v>
      </c>
      <c r="D7" s="29">
        <v>6370</v>
      </c>
      <c r="E7" s="4" t="s">
        <v>57</v>
      </c>
      <c r="F7" s="30">
        <v>1.027</v>
      </c>
      <c r="G7" s="38"/>
      <c r="H7" s="46">
        <f>F7-H2</f>
        <v>-0.137</v>
      </c>
      <c r="I7" s="24">
        <f t="shared" si="0"/>
        <v>-986.4000000000001</v>
      </c>
      <c r="J7" s="24">
        <f t="shared" si="1"/>
        <v>-1109.7</v>
      </c>
      <c r="K7" s="24">
        <f t="shared" si="2"/>
        <v>-1233</v>
      </c>
      <c r="L7" s="24">
        <f t="shared" si="3"/>
        <v>-1356.3000000000002</v>
      </c>
      <c r="M7" s="24">
        <f t="shared" si="4"/>
        <v>-1479.6000000000001</v>
      </c>
      <c r="N7" s="25">
        <f t="shared" si="5"/>
        <v>-1602.9</v>
      </c>
      <c r="O7" s="48">
        <f>H7*12600</f>
        <v>-1726.2</v>
      </c>
      <c r="P7" s="25">
        <f>H7*P3</f>
        <v>-1972.8000000000002</v>
      </c>
    </row>
    <row r="8" spans="1:16" s="2" customFormat="1" ht="15.75" customHeight="1" thickTop="1">
      <c r="A8" s="60"/>
      <c r="B8" s="15">
        <v>5</v>
      </c>
      <c r="C8" s="4" t="s">
        <v>7</v>
      </c>
      <c r="D8" s="29">
        <v>6554</v>
      </c>
      <c r="E8" s="4" t="s">
        <v>28</v>
      </c>
      <c r="F8" s="30">
        <v>1.029</v>
      </c>
      <c r="G8" s="38"/>
      <c r="H8" s="46">
        <f>F8-H2</f>
        <v>-0.135</v>
      </c>
      <c r="I8" s="24">
        <f t="shared" si="0"/>
        <v>-972.0000000000001</v>
      </c>
      <c r="J8" s="24">
        <f t="shared" si="1"/>
        <v>-1093.5</v>
      </c>
      <c r="K8" s="24">
        <f t="shared" si="2"/>
        <v>-1215</v>
      </c>
      <c r="L8" s="24">
        <f t="shared" si="3"/>
        <v>-1336.5</v>
      </c>
      <c r="M8" s="24">
        <f t="shared" si="4"/>
        <v>-1458</v>
      </c>
      <c r="N8" s="25">
        <f t="shared" si="5"/>
        <v>-1579.5</v>
      </c>
      <c r="O8" s="48">
        <f>H8*12600</f>
        <v>-1701</v>
      </c>
      <c r="P8" s="25">
        <f>H8*P3</f>
        <v>-1944.0000000000002</v>
      </c>
    </row>
    <row r="9" spans="1:16" s="2" customFormat="1" ht="15.75" customHeight="1" thickTop="1">
      <c r="A9" s="63"/>
      <c r="B9" s="15">
        <v>6</v>
      </c>
      <c r="C9" s="4" t="s">
        <v>1</v>
      </c>
      <c r="D9" s="29">
        <v>1545</v>
      </c>
      <c r="E9" s="4" t="s">
        <v>2</v>
      </c>
      <c r="F9" s="30">
        <v>1.01</v>
      </c>
      <c r="G9" s="38"/>
      <c r="H9" s="46">
        <f>F9-H2</f>
        <v>-0.15399999999999991</v>
      </c>
      <c r="I9" s="24">
        <f t="shared" si="0"/>
        <v>-1108.7999999999993</v>
      </c>
      <c r="J9" s="24">
        <f t="shared" si="1"/>
        <v>-1247.3999999999994</v>
      </c>
      <c r="K9" s="24">
        <f t="shared" si="2"/>
        <v>-1385.9999999999993</v>
      </c>
      <c r="L9" s="24">
        <f t="shared" si="3"/>
        <v>-1524.5999999999992</v>
      </c>
      <c r="M9" s="24">
        <f t="shared" si="4"/>
        <v>-1663.1999999999991</v>
      </c>
      <c r="N9" s="25">
        <f t="shared" si="5"/>
        <v>-1801.799999999999</v>
      </c>
      <c r="O9" s="48">
        <v>26008000</v>
      </c>
      <c r="P9" s="25">
        <f>H9*P3</f>
        <v>-2217.5999999999985</v>
      </c>
    </row>
    <row r="10" spans="1:16" s="2" customFormat="1" ht="15.75" customHeight="1">
      <c r="A10" s="41"/>
      <c r="B10" s="35"/>
      <c r="C10" s="11" t="s">
        <v>43</v>
      </c>
      <c r="D10" s="9"/>
      <c r="E10" s="10"/>
      <c r="F10" s="10"/>
      <c r="G10" s="21"/>
      <c r="H10" s="7"/>
      <c r="I10" s="7"/>
      <c r="J10" s="7"/>
      <c r="K10" s="39"/>
      <c r="L10" s="39"/>
      <c r="M10" s="39"/>
      <c r="N10" s="39"/>
      <c r="O10" s="39"/>
      <c r="P10" s="39"/>
    </row>
    <row r="11" spans="1:16" s="2" customFormat="1" ht="15.75" customHeight="1">
      <c r="A11" s="41"/>
      <c r="B11" s="35"/>
      <c r="C11" s="12" t="s">
        <v>44</v>
      </c>
      <c r="D11" s="13"/>
      <c r="E11" s="12"/>
      <c r="F11" s="12"/>
      <c r="G11" s="12"/>
      <c r="H11" s="7"/>
      <c r="I11" s="7"/>
      <c r="J11" s="7"/>
      <c r="K11" s="40"/>
      <c r="L11" s="40"/>
      <c r="M11" s="40"/>
      <c r="N11" s="40"/>
      <c r="O11" s="40"/>
      <c r="P11" s="40"/>
    </row>
    <row r="12" spans="1:16" s="2" customFormat="1" ht="15.75" customHeight="1">
      <c r="A12" s="41"/>
      <c r="B12" s="35"/>
      <c r="C12" s="36"/>
      <c r="D12" s="37"/>
      <c r="E12" s="36"/>
      <c r="F12" s="31"/>
      <c r="G12" s="38"/>
      <c r="H12" s="20"/>
      <c r="I12" s="40"/>
      <c r="J12" s="40"/>
      <c r="K12" s="40"/>
      <c r="L12" s="40"/>
      <c r="M12" s="40"/>
      <c r="N12" s="40"/>
      <c r="O12" s="40"/>
      <c r="P12" s="40"/>
    </row>
    <row r="13" spans="1:16" s="2" customFormat="1" ht="15.75" customHeight="1" thickBot="1">
      <c r="A13" s="41"/>
      <c r="B13" s="35"/>
      <c r="C13" s="36"/>
      <c r="D13" s="37"/>
      <c r="E13" s="36"/>
      <c r="F13" s="31"/>
      <c r="G13" s="38"/>
      <c r="H13" s="20"/>
      <c r="I13" s="40"/>
      <c r="J13" s="40"/>
      <c r="K13" s="40"/>
      <c r="L13" s="40"/>
      <c r="M13" s="40"/>
      <c r="N13" s="40"/>
      <c r="O13" s="40"/>
      <c r="P13" s="40"/>
    </row>
    <row r="14" spans="1:16" s="2" customFormat="1" ht="15.75" customHeight="1">
      <c r="A14" s="7"/>
      <c r="B14" s="7"/>
      <c r="C14" s="7"/>
      <c r="D14" s="28"/>
      <c r="E14" s="7"/>
      <c r="F14" s="3"/>
      <c r="G14" s="3"/>
      <c r="H14" s="26" t="s">
        <v>30</v>
      </c>
      <c r="I14" s="42"/>
      <c r="J14" s="22"/>
      <c r="K14" s="43"/>
      <c r="L14" s="43" t="s">
        <v>29</v>
      </c>
      <c r="M14" s="22"/>
      <c r="N14" s="22"/>
      <c r="O14" s="44"/>
      <c r="P14" s="7"/>
    </row>
    <row r="15" spans="1:16" s="2" customFormat="1" ht="15.75" customHeight="1" thickBot="1">
      <c r="A15" s="7"/>
      <c r="B15" s="7"/>
      <c r="C15" s="7"/>
      <c r="D15" s="28"/>
      <c r="E15" s="7"/>
      <c r="F15" s="3"/>
      <c r="G15" s="3"/>
      <c r="H15" s="27">
        <v>0.777</v>
      </c>
      <c r="I15" s="42"/>
      <c r="J15" s="22"/>
      <c r="K15" s="43"/>
      <c r="L15" s="43" t="s">
        <v>31</v>
      </c>
      <c r="M15" s="22"/>
      <c r="N15" s="22"/>
      <c r="O15" s="22"/>
      <c r="P15" s="49" t="s">
        <v>33</v>
      </c>
    </row>
    <row r="16" spans="1:16" s="2" customFormat="1" ht="15.75" customHeight="1" thickBot="1">
      <c r="A16" s="32" t="s">
        <v>53</v>
      </c>
      <c r="B16" s="33"/>
      <c r="C16" s="18" t="s">
        <v>47</v>
      </c>
      <c r="D16" s="19" t="s">
        <v>42</v>
      </c>
      <c r="E16" s="18" t="s">
        <v>35</v>
      </c>
      <c r="F16" s="34" t="s">
        <v>40</v>
      </c>
      <c r="G16" s="20"/>
      <c r="H16" s="45" t="s">
        <v>36</v>
      </c>
      <c r="I16" s="23" t="s">
        <v>13</v>
      </c>
      <c r="J16" s="23" t="s">
        <v>14</v>
      </c>
      <c r="K16" s="23" t="s">
        <v>15</v>
      </c>
      <c r="L16" s="23" t="s">
        <v>16</v>
      </c>
      <c r="M16" s="23" t="s">
        <v>6</v>
      </c>
      <c r="N16" s="23" t="s">
        <v>17</v>
      </c>
      <c r="O16" s="47" t="s">
        <v>19</v>
      </c>
      <c r="P16" s="50">
        <v>10800</v>
      </c>
    </row>
    <row r="17" spans="1:16" s="2" customFormat="1" ht="15.75" customHeight="1" thickTop="1">
      <c r="A17" s="54" t="s">
        <v>55</v>
      </c>
      <c r="B17" s="17">
        <v>1</v>
      </c>
      <c r="C17" s="4" t="s">
        <v>51</v>
      </c>
      <c r="D17" s="29">
        <v>3465</v>
      </c>
      <c r="E17" s="4" t="s">
        <v>52</v>
      </c>
      <c r="F17" s="62">
        <v>0.777</v>
      </c>
      <c r="G17" s="38"/>
      <c r="H17" s="51">
        <f>F17-H15</f>
        <v>0</v>
      </c>
      <c r="I17" s="24">
        <f>H17*3600</f>
        <v>0</v>
      </c>
      <c r="J17" s="24">
        <f>H17*4500</f>
        <v>0</v>
      </c>
      <c r="K17" s="24">
        <f>H17*5400</f>
        <v>0</v>
      </c>
      <c r="L17" s="24">
        <f>H17*6300</f>
        <v>0</v>
      </c>
      <c r="M17" s="24">
        <f>H17*7200</f>
        <v>0</v>
      </c>
      <c r="N17" s="25">
        <f>H17*8100</f>
        <v>0</v>
      </c>
      <c r="O17" s="48">
        <f>H17*9000</f>
        <v>0</v>
      </c>
      <c r="P17" s="25">
        <f>H17*P16</f>
        <v>0</v>
      </c>
    </row>
    <row r="18" spans="1:16" s="2" customFormat="1" ht="15.75" customHeight="1">
      <c r="A18" s="55"/>
      <c r="B18" s="15">
        <v>2</v>
      </c>
      <c r="C18" s="4" t="s">
        <v>59</v>
      </c>
      <c r="D18" s="29">
        <v>5496</v>
      </c>
      <c r="E18" s="4" t="s">
        <v>49</v>
      </c>
      <c r="F18" s="30">
        <v>0.758</v>
      </c>
      <c r="G18" s="38"/>
      <c r="H18" s="52">
        <f>F18-H15</f>
        <v>-0.019000000000000017</v>
      </c>
      <c r="I18" s="25">
        <f>H18*3600</f>
        <v>-68.40000000000006</v>
      </c>
      <c r="J18" s="25">
        <f>H18*4500</f>
        <v>-85.50000000000007</v>
      </c>
      <c r="K18" s="25">
        <f>H18*5400</f>
        <v>-102.6000000000001</v>
      </c>
      <c r="L18" s="25">
        <f>H18*6300</f>
        <v>-119.7000000000001</v>
      </c>
      <c r="M18" s="25">
        <f>H18*7200</f>
        <v>-136.80000000000013</v>
      </c>
      <c r="N18" s="25">
        <f>H18*8100</f>
        <v>-153.90000000000015</v>
      </c>
      <c r="O18" s="48">
        <f>H18*9000</f>
        <v>-171.00000000000014</v>
      </c>
      <c r="P18" s="25">
        <f>H18*P16</f>
        <v>-205.2000000000002</v>
      </c>
    </row>
    <row r="19" spans="1:16" s="2" customFormat="1" ht="15.75" customHeight="1">
      <c r="A19" s="56"/>
      <c r="B19" s="15">
        <v>3</v>
      </c>
      <c r="C19" s="4" t="s">
        <v>25</v>
      </c>
      <c r="D19" s="29">
        <v>6669</v>
      </c>
      <c r="E19" s="4" t="s">
        <v>26</v>
      </c>
      <c r="F19" s="30">
        <v>0.746</v>
      </c>
      <c r="G19" s="38"/>
      <c r="H19" s="53">
        <f>F19-H15</f>
        <v>-0.031000000000000028</v>
      </c>
      <c r="I19" s="24">
        <f>H19*3600</f>
        <v>-111.6000000000001</v>
      </c>
      <c r="J19" s="24">
        <f>H19*4500</f>
        <v>-139.5000000000001</v>
      </c>
      <c r="K19" s="24">
        <f>H19*5400</f>
        <v>-167.40000000000015</v>
      </c>
      <c r="L19" s="24">
        <f>H19*6300</f>
        <v>-195.30000000000018</v>
      </c>
      <c r="M19" s="24">
        <f>H19*7200</f>
        <v>-223.2000000000002</v>
      </c>
      <c r="N19" s="25">
        <f>H19*8100</f>
        <v>-251.10000000000022</v>
      </c>
      <c r="O19" s="48">
        <f>H19*9000</f>
        <v>-279.0000000000002</v>
      </c>
      <c r="P19" s="25">
        <f>H19*P16</f>
        <v>-334.8000000000003</v>
      </c>
    </row>
    <row r="20" spans="1:16" s="2" customFormat="1" ht="15.75" customHeight="1">
      <c r="A20" s="56"/>
      <c r="B20" s="15">
        <v>4</v>
      </c>
      <c r="C20" s="4" t="s">
        <v>24</v>
      </c>
      <c r="D20" s="29">
        <v>2007</v>
      </c>
      <c r="E20" s="4" t="s">
        <v>45</v>
      </c>
      <c r="F20" s="30">
        <v>0.731</v>
      </c>
      <c r="G20" s="38"/>
      <c r="H20" s="53">
        <f>F20-H15</f>
        <v>-0.04600000000000004</v>
      </c>
      <c r="I20" s="25">
        <f>H20*3600</f>
        <v>-165.60000000000014</v>
      </c>
      <c r="J20" s="25">
        <f>H20*4500</f>
        <v>-207.00000000000017</v>
      </c>
      <c r="K20" s="25">
        <f>H20*5400</f>
        <v>-248.40000000000023</v>
      </c>
      <c r="L20" s="25">
        <f>H20*6300</f>
        <v>-289.80000000000024</v>
      </c>
      <c r="M20" s="25">
        <f>H20*7200</f>
        <v>-331.2000000000003</v>
      </c>
      <c r="N20" s="25">
        <f>H20*8100</f>
        <v>-372.6000000000003</v>
      </c>
      <c r="O20" s="48">
        <f>H20*9000</f>
        <v>-414.00000000000034</v>
      </c>
      <c r="P20" s="25">
        <f>H20*P16</f>
        <v>-496.80000000000047</v>
      </c>
    </row>
    <row r="21" spans="1:16" s="2" customFormat="1" ht="15.75" customHeight="1">
      <c r="A21" s="57"/>
      <c r="B21" s="15">
        <v>5</v>
      </c>
      <c r="C21" s="4" t="s">
        <v>4</v>
      </c>
      <c r="D21" s="29">
        <v>1199</v>
      </c>
      <c r="E21" s="4" t="s">
        <v>5</v>
      </c>
      <c r="F21" s="30">
        <v>0.718</v>
      </c>
      <c r="G21" s="38"/>
      <c r="H21" s="53">
        <f>F21-H15</f>
        <v>-0.05900000000000005</v>
      </c>
      <c r="I21" s="24">
        <f>H21*3600</f>
        <v>-212.40000000000018</v>
      </c>
      <c r="J21" s="24">
        <f>H21*4500</f>
        <v>-265.5000000000002</v>
      </c>
      <c r="K21" s="24">
        <f>H21*5400</f>
        <v>-318.6000000000003</v>
      </c>
      <c r="L21" s="24">
        <f>H21*6300</f>
        <v>-371.70000000000033</v>
      </c>
      <c r="M21" s="24">
        <f>H21*7200</f>
        <v>-424.80000000000035</v>
      </c>
      <c r="N21" s="25">
        <f>H21*8100</f>
        <v>-477.90000000000043</v>
      </c>
      <c r="O21" s="48">
        <f>H21*9000</f>
        <v>-531.0000000000005</v>
      </c>
      <c r="P21" s="25">
        <f>H21*P16</f>
        <v>-637.2000000000006</v>
      </c>
    </row>
    <row r="22" spans="2:7" ht="15.75" customHeight="1">
      <c r="B22" s="7"/>
      <c r="C22" s="11" t="s">
        <v>32</v>
      </c>
      <c r="D22" s="9"/>
      <c r="E22" s="10"/>
      <c r="F22" s="10"/>
      <c r="G22" s="21"/>
    </row>
    <row r="23" spans="2:7" ht="15.75" customHeight="1">
      <c r="B23" s="7"/>
      <c r="C23" s="12" t="s">
        <v>38</v>
      </c>
      <c r="D23" s="13"/>
      <c r="E23" s="12"/>
      <c r="F23" s="12"/>
      <c r="G23" s="12"/>
    </row>
    <row r="24" spans="2:7" ht="15.75" customHeight="1">
      <c r="B24" s="7"/>
      <c r="C24" s="12"/>
      <c r="D24" s="13"/>
      <c r="E24" s="12"/>
      <c r="F24" s="12"/>
      <c r="G24" s="12"/>
    </row>
    <row r="25" spans="1:12" ht="15.75" customHeight="1">
      <c r="A25" s="7" t="s">
        <v>27</v>
      </c>
      <c r="B25" s="7"/>
      <c r="D25" s="8"/>
      <c r="E25" s="7"/>
      <c r="F25" s="3"/>
      <c r="G25" s="58"/>
      <c r="H25" s="64"/>
      <c r="I25" s="21"/>
      <c r="J25" s="21"/>
      <c r="K25" s="21"/>
      <c r="L25" s="21"/>
    </row>
    <row r="26" spans="1:12" ht="15.75" customHeight="1">
      <c r="A26" s="7" t="s">
        <v>12</v>
      </c>
      <c r="D26" s="8"/>
      <c r="E26" s="7"/>
      <c r="G26" s="1"/>
      <c r="H26" s="65"/>
      <c r="I26" s="21"/>
      <c r="J26" s="21"/>
      <c r="K26" s="21"/>
      <c r="L26" s="21"/>
    </row>
    <row r="27" spans="1:12" ht="15.75" customHeight="1">
      <c r="A27" s="7" t="s">
        <v>0</v>
      </c>
      <c r="D27" s="8"/>
      <c r="E27" s="7"/>
      <c r="G27" s="1"/>
      <c r="H27" s="66"/>
      <c r="I27" s="21"/>
      <c r="J27" s="21"/>
      <c r="K27" s="21"/>
      <c r="L27" s="21"/>
    </row>
    <row r="28" spans="1:12" ht="15.75" customHeight="1">
      <c r="A28" s="7" t="s">
        <v>8</v>
      </c>
      <c r="D28" s="8"/>
      <c r="E28" s="7"/>
      <c r="G28" s="1"/>
      <c r="H28" s="64"/>
      <c r="I28" s="21"/>
      <c r="J28" s="21"/>
      <c r="K28" s="21"/>
      <c r="L28" s="21"/>
    </row>
    <row r="29" spans="1:12" ht="15.75" customHeight="1">
      <c r="A29" s="7" t="s">
        <v>11</v>
      </c>
      <c r="C29" s="7"/>
      <c r="D29" s="8"/>
      <c r="E29" s="7"/>
      <c r="G29" s="1"/>
      <c r="H29" s="65"/>
      <c r="I29" s="21"/>
      <c r="J29" s="21"/>
      <c r="K29" s="21"/>
      <c r="L29" s="21"/>
    </row>
    <row r="30" spans="3:12" ht="15.75" customHeight="1">
      <c r="C30" s="7"/>
      <c r="D30" s="8"/>
      <c r="E30" s="7"/>
      <c r="G30" s="1"/>
      <c r="H30" s="21"/>
      <c r="I30" s="21"/>
      <c r="J30" s="21"/>
      <c r="K30" s="21"/>
      <c r="L30" s="21"/>
    </row>
    <row r="31" spans="3:5" ht="15.75" customHeight="1">
      <c r="C31" s="7"/>
      <c r="D31" s="8"/>
      <c r="E31" s="7"/>
    </row>
    <row r="32" spans="3:5" ht="15.75" customHeight="1">
      <c r="C32" s="7"/>
      <c r="D32" s="8"/>
      <c r="E32" s="7"/>
    </row>
  </sheetData>
  <printOptions/>
  <pageMargins left="0.8200000000000002" right="0.36000000000000004" top="0.7800000000000001" bottom="0.36000000000000004" header="0.56" footer="0.2"/>
  <pageSetup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Mamiko</dc:creator>
  <cp:keywords/>
  <dc:description/>
  <cp:lastModifiedBy>大坪 明</cp:lastModifiedBy>
  <cp:lastPrinted>2014-06-12T05:11:37Z</cp:lastPrinted>
  <dcterms:created xsi:type="dcterms:W3CDTF">2010-06-18T07:03:51Z</dcterms:created>
  <dcterms:modified xsi:type="dcterms:W3CDTF">2014-06-12T05:21:00Z</dcterms:modified>
  <cp:category/>
  <cp:version/>
  <cp:contentType/>
  <cp:contentStatus/>
</cp:coreProperties>
</file>